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19.1 - Stavební část" sheetId="2" r:id="rId2"/>
    <sheet name="19.2 - Vedlejší rozpočtov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'19.1 - Stavební část'!$C$150:$K$794</definedName>
    <definedName name="_xlnm.Print_Area" localSheetId="1">'19.1 - Stavební část'!$C$4:$J$76,'19.1 - Stavební část'!$C$82:$J$130,'19.1 - Stavební část'!$C$136:$J$794</definedName>
    <definedName name="_xlnm.Print_Titles" localSheetId="1">'19.1 - Stavební část'!$150:$150</definedName>
    <definedName name="_xlnm._FilterDatabase" localSheetId="2" hidden="1">'19.2 - Vedlejší rozpočtov...'!$C$122:$K$172</definedName>
    <definedName name="_xlnm.Print_Area" localSheetId="2">'19.2 - Vedlejší rozpočtov...'!$C$4:$J$76,'19.2 - Vedlejší rozpočtov...'!$C$82:$J$102,'19.2 - Vedlejší rozpočtov...'!$C$108:$J$172</definedName>
    <definedName name="_xlnm.Print_Titles" localSheetId="2">'19.2 - Vedlejší rozpočtov...'!$122:$122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119"/>
  <c r="J16"/>
  <c r="J14"/>
  <c r="J117"/>
  <c r="E7"/>
  <c r="E85"/>
  <c i="2" r="J39"/>
  <c r="J38"/>
  <c i="1" r="AY96"/>
  <c i="2" r="J37"/>
  <c i="1" r="AX96"/>
  <c i="2" r="BI794"/>
  <c r="BH794"/>
  <c r="BG794"/>
  <c r="BF794"/>
  <c r="T794"/>
  <c r="T793"/>
  <c r="R794"/>
  <c r="R793"/>
  <c r="P794"/>
  <c r="P793"/>
  <c r="BI792"/>
  <c r="BH792"/>
  <c r="BG792"/>
  <c r="BF792"/>
  <c r="T792"/>
  <c r="T791"/>
  <c r="R792"/>
  <c r="R791"/>
  <c r="P792"/>
  <c r="P791"/>
  <c r="BI790"/>
  <c r="BH790"/>
  <c r="BG790"/>
  <c r="BF790"/>
  <c r="T790"/>
  <c r="T789"/>
  <c r="R790"/>
  <c r="R789"/>
  <c r="P790"/>
  <c r="P789"/>
  <c r="BI788"/>
  <c r="BH788"/>
  <c r="BG788"/>
  <c r="BF788"/>
  <c r="T788"/>
  <c r="T787"/>
  <c r="T786"/>
  <c r="R788"/>
  <c r="R787"/>
  <c r="R786"/>
  <c r="P788"/>
  <c r="P787"/>
  <c r="P786"/>
  <c r="BI764"/>
  <c r="BH764"/>
  <c r="BG764"/>
  <c r="BF764"/>
  <c r="T764"/>
  <c r="R764"/>
  <c r="P764"/>
  <c r="BI756"/>
  <c r="BH756"/>
  <c r="BG756"/>
  <c r="BF756"/>
  <c r="T756"/>
  <c r="R756"/>
  <c r="P756"/>
  <c r="BI728"/>
  <c r="BH728"/>
  <c r="BG728"/>
  <c r="BF728"/>
  <c r="T728"/>
  <c r="R728"/>
  <c r="P728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3"/>
  <c r="BH713"/>
  <c r="BG713"/>
  <c r="BF713"/>
  <c r="T713"/>
  <c r="R713"/>
  <c r="P713"/>
  <c r="BI711"/>
  <c r="BH711"/>
  <c r="BG711"/>
  <c r="BF711"/>
  <c r="T711"/>
  <c r="R711"/>
  <c r="P711"/>
  <c r="BI708"/>
  <c r="BH708"/>
  <c r="BG708"/>
  <c r="BF708"/>
  <c r="T708"/>
  <c r="R708"/>
  <c r="P708"/>
  <c r="BI700"/>
  <c r="BH700"/>
  <c r="BG700"/>
  <c r="BF700"/>
  <c r="T700"/>
  <c r="R700"/>
  <c r="P700"/>
  <c r="BI698"/>
  <c r="BH698"/>
  <c r="BG698"/>
  <c r="BF698"/>
  <c r="T698"/>
  <c r="R698"/>
  <c r="P698"/>
  <c r="BI692"/>
  <c r="BH692"/>
  <c r="BG692"/>
  <c r="BF692"/>
  <c r="T692"/>
  <c r="R692"/>
  <c r="P692"/>
  <c r="BI686"/>
  <c r="BH686"/>
  <c r="BG686"/>
  <c r="BF686"/>
  <c r="T686"/>
  <c r="R686"/>
  <c r="P686"/>
  <c r="BI676"/>
  <c r="BH676"/>
  <c r="BG676"/>
  <c r="BF676"/>
  <c r="T676"/>
  <c r="R676"/>
  <c r="P676"/>
  <c r="BI666"/>
  <c r="BH666"/>
  <c r="BG666"/>
  <c r="BF666"/>
  <c r="T666"/>
  <c r="R666"/>
  <c r="P666"/>
  <c r="BI656"/>
  <c r="BH656"/>
  <c r="BG656"/>
  <c r="BF656"/>
  <c r="T656"/>
  <c r="R656"/>
  <c r="P656"/>
  <c r="BI646"/>
  <c r="BH646"/>
  <c r="BG646"/>
  <c r="BF646"/>
  <c r="T646"/>
  <c r="R646"/>
  <c r="P646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7"/>
  <c r="BH617"/>
  <c r="BG617"/>
  <c r="BF617"/>
  <c r="T617"/>
  <c r="R617"/>
  <c r="P617"/>
  <c r="BI615"/>
  <c r="BH615"/>
  <c r="BG615"/>
  <c r="BF615"/>
  <c r="T615"/>
  <c r="R615"/>
  <c r="P615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2"/>
  <c r="BH582"/>
  <c r="BG582"/>
  <c r="BF582"/>
  <c r="T582"/>
  <c r="R582"/>
  <c r="P582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4"/>
  <c r="BH564"/>
  <c r="BG564"/>
  <c r="BF564"/>
  <c r="T564"/>
  <c r="R564"/>
  <c r="P564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0"/>
  <c r="BH550"/>
  <c r="BG550"/>
  <c r="BF550"/>
  <c r="T550"/>
  <c r="R550"/>
  <c r="P550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4"/>
  <c r="BH534"/>
  <c r="BG534"/>
  <c r="BF534"/>
  <c r="T534"/>
  <c r="R534"/>
  <c r="P534"/>
  <c r="BI530"/>
  <c r="BH530"/>
  <c r="BG530"/>
  <c r="BF530"/>
  <c r="T530"/>
  <c r="R530"/>
  <c r="P530"/>
  <c r="BI528"/>
  <c r="BH528"/>
  <c r="BG528"/>
  <c r="BF528"/>
  <c r="T528"/>
  <c r="R528"/>
  <c r="P528"/>
  <c r="BI524"/>
  <c r="BH524"/>
  <c r="BG524"/>
  <c r="BF524"/>
  <c r="T524"/>
  <c r="R524"/>
  <c r="P524"/>
  <c r="BI522"/>
  <c r="BH522"/>
  <c r="BG522"/>
  <c r="BF522"/>
  <c r="T522"/>
  <c r="T521"/>
  <c r="R522"/>
  <c r="R521"/>
  <c r="P522"/>
  <c r="P521"/>
  <c r="BI520"/>
  <c r="BH520"/>
  <c r="BG520"/>
  <c r="BF520"/>
  <c r="T520"/>
  <c r="T519"/>
  <c r="R520"/>
  <c r="R519"/>
  <c r="P520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4"/>
  <c r="BH504"/>
  <c r="BG504"/>
  <c r="BF504"/>
  <c r="T504"/>
  <c r="R504"/>
  <c r="P504"/>
  <c r="BI498"/>
  <c r="BH498"/>
  <c r="BG498"/>
  <c r="BF498"/>
  <c r="T498"/>
  <c r="R498"/>
  <c r="P498"/>
  <c r="BI488"/>
  <c r="BH488"/>
  <c r="BG488"/>
  <c r="BF488"/>
  <c r="T488"/>
  <c r="R488"/>
  <c r="P488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57"/>
  <c r="BH457"/>
  <c r="BG457"/>
  <c r="BF457"/>
  <c r="T457"/>
  <c r="R457"/>
  <c r="P457"/>
  <c r="BI456"/>
  <c r="BH456"/>
  <c r="BG456"/>
  <c r="BF456"/>
  <c r="T456"/>
  <c r="R456"/>
  <c r="P456"/>
  <c r="BI453"/>
  <c r="BH453"/>
  <c r="BG453"/>
  <c r="BF453"/>
  <c r="T453"/>
  <c r="R453"/>
  <c r="P453"/>
  <c r="BI446"/>
  <c r="BH446"/>
  <c r="BG446"/>
  <c r="BF446"/>
  <c r="T446"/>
  <c r="R446"/>
  <c r="P446"/>
  <c r="BI440"/>
  <c r="BH440"/>
  <c r="BG440"/>
  <c r="BF440"/>
  <c r="T440"/>
  <c r="R440"/>
  <c r="P440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6"/>
  <c r="BH416"/>
  <c r="BG416"/>
  <c r="BF416"/>
  <c r="T416"/>
  <c r="R416"/>
  <c r="P416"/>
  <c r="BI410"/>
  <c r="BH410"/>
  <c r="BG410"/>
  <c r="BF410"/>
  <c r="T410"/>
  <c r="R410"/>
  <c r="P410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1"/>
  <c r="BH371"/>
  <c r="BG371"/>
  <c r="BF371"/>
  <c r="T371"/>
  <c r="R371"/>
  <c r="P371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39"/>
  <c r="BH239"/>
  <c r="BG239"/>
  <c r="BF239"/>
  <c r="T239"/>
  <c r="R239"/>
  <c r="P239"/>
  <c r="BI229"/>
  <c r="BH229"/>
  <c r="BG229"/>
  <c r="BF229"/>
  <c r="T229"/>
  <c r="R229"/>
  <c r="P229"/>
  <c r="BI223"/>
  <c r="BH223"/>
  <c r="BG223"/>
  <c r="BF223"/>
  <c r="T223"/>
  <c r="R223"/>
  <c r="P223"/>
  <c r="BI217"/>
  <c r="BH217"/>
  <c r="BG217"/>
  <c r="BF217"/>
  <c r="T217"/>
  <c r="T216"/>
  <c r="R217"/>
  <c r="R216"/>
  <c r="P217"/>
  <c r="P216"/>
  <c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F145"/>
  <c r="E143"/>
  <c r="F91"/>
  <c r="E89"/>
  <c r="J26"/>
  <c r="E26"/>
  <c r="J94"/>
  <c r="J25"/>
  <c r="J23"/>
  <c r="E23"/>
  <c r="J147"/>
  <c r="J22"/>
  <c r="J20"/>
  <c r="E20"/>
  <c r="F148"/>
  <c r="J19"/>
  <c r="J17"/>
  <c r="E17"/>
  <c r="F93"/>
  <c r="J16"/>
  <c r="J14"/>
  <c r="J145"/>
  <c r="E7"/>
  <c r="E139"/>
  <c i="1" r="L90"/>
  <c r="AM90"/>
  <c r="AM89"/>
  <c r="L89"/>
  <c r="AM87"/>
  <c r="L87"/>
  <c r="L85"/>
  <c r="L84"/>
  <c i="2" r="J720"/>
  <c r="BK641"/>
  <c r="BK639"/>
  <c r="J635"/>
  <c r="J631"/>
  <c r="J629"/>
  <c r="BK623"/>
  <c r="J602"/>
  <c r="BK591"/>
  <c r="J575"/>
  <c r="J568"/>
  <c r="J550"/>
  <c r="J522"/>
  <c r="J512"/>
  <c r="J471"/>
  <c r="BK457"/>
  <c r="J440"/>
  <c r="BK388"/>
  <c r="BK363"/>
  <c r="J343"/>
  <c r="BK337"/>
  <c r="BK307"/>
  <c r="J294"/>
  <c r="BK283"/>
  <c r="J268"/>
  <c r="J262"/>
  <c r="J202"/>
  <c r="BK189"/>
  <c r="J162"/>
  <c r="BK154"/>
  <c r="J718"/>
  <c r="J713"/>
  <c r="BK642"/>
  <c r="J623"/>
  <c r="BK590"/>
  <c r="J573"/>
  <c r="BK567"/>
  <c r="BK550"/>
  <c r="BK504"/>
  <c r="BK482"/>
  <c r="BK463"/>
  <c r="J456"/>
  <c r="BK440"/>
  <c r="J416"/>
  <c r="BK359"/>
  <c r="J346"/>
  <c r="J330"/>
  <c r="BK323"/>
  <c r="J296"/>
  <c r="J293"/>
  <c r="BK285"/>
  <c r="J266"/>
  <c r="BK229"/>
  <c r="BK217"/>
  <c r="BK207"/>
  <c r="BK194"/>
  <c r="BK172"/>
  <c r="BK708"/>
  <c r="BK676"/>
  <c r="BK656"/>
  <c r="J639"/>
  <c r="J633"/>
  <c r="BK628"/>
  <c r="J601"/>
  <c r="BK566"/>
  <c r="J557"/>
  <c r="BK528"/>
  <c r="BK510"/>
  <c r="BK485"/>
  <c r="BK471"/>
  <c r="BK346"/>
  <c r="J332"/>
  <c r="J301"/>
  <c r="BK284"/>
  <c r="J278"/>
  <c r="BK262"/>
  <c r="J239"/>
  <c r="BK201"/>
  <c r="BK181"/>
  <c r="J172"/>
  <c r="BK794"/>
  <c r="J792"/>
  <c r="BK756"/>
  <c r="J636"/>
  <c r="J628"/>
  <c r="BK592"/>
  <c r="J588"/>
  <c r="BK575"/>
  <c r="J569"/>
  <c r="J559"/>
  <c r="J528"/>
  <c r="BK518"/>
  <c r="J510"/>
  <c r="BK416"/>
  <c r="J389"/>
  <c r="BK383"/>
  <c r="J359"/>
  <c r="J355"/>
  <c i="3" r="J153"/>
  <c r="BK133"/>
  <c r="J168"/>
  <c r="J164"/>
  <c r="J161"/>
  <c r="J154"/>
  <c r="BK148"/>
  <c r="J134"/>
  <c r="J130"/>
  <c r="J142"/>
  <c r="J139"/>
  <c i="2" r="BK700"/>
  <c r="BK632"/>
  <c r="BK626"/>
  <c r="BK606"/>
  <c r="BK598"/>
  <c r="BK576"/>
  <c r="J572"/>
  <c r="BK561"/>
  <c r="BK524"/>
  <c r="BK488"/>
  <c r="J480"/>
  <c r="J463"/>
  <c r="BK446"/>
  <c r="BK404"/>
  <c r="BK391"/>
  <c r="J378"/>
  <c r="BK355"/>
  <c r="BK348"/>
  <c r="BK327"/>
  <c r="BK296"/>
  <c r="J287"/>
  <c r="J277"/>
  <c r="J229"/>
  <c r="J201"/>
  <c r="J177"/>
  <c r="BK156"/>
  <c r="J756"/>
  <c r="BK716"/>
  <c r="J656"/>
  <c r="J643"/>
  <c r="J630"/>
  <c r="BK595"/>
  <c r="BK571"/>
  <c r="BK568"/>
  <c r="BK534"/>
  <c r="BK516"/>
  <c r="BK483"/>
  <c r="BK467"/>
  <c r="J453"/>
  <c r="BK410"/>
  <c r="J395"/>
  <c r="J381"/>
  <c r="BK371"/>
  <c r="J350"/>
  <c r="BK332"/>
  <c r="BK325"/>
  <c r="BK288"/>
  <c r="BK277"/>
  <c r="BK271"/>
  <c r="BK249"/>
  <c r="J213"/>
  <c r="J204"/>
  <c r="BK170"/>
  <c r="BK764"/>
  <c r="BK718"/>
  <c r="BK713"/>
  <c r="BK692"/>
  <c r="BK640"/>
  <c r="BK620"/>
  <c r="J598"/>
  <c r="J592"/>
  <c r="BK582"/>
  <c r="BK559"/>
  <c r="BK520"/>
  <c r="BK512"/>
  <c r="J404"/>
  <c r="BK395"/>
  <c r="J386"/>
  <c r="BK353"/>
  <c r="J323"/>
  <c r="BK293"/>
  <c r="BK282"/>
  <c r="BK245"/>
  <c r="BK211"/>
  <c r="BK202"/>
  <c r="J191"/>
  <c r="BK168"/>
  <c r="J158"/>
  <c r="J764"/>
  <c r="J692"/>
  <c r="J644"/>
  <c r="J642"/>
  <c r="J632"/>
  <c r="BK602"/>
  <c r="J590"/>
  <c r="J571"/>
  <c r="J563"/>
  <c r="BK540"/>
  <c r="J530"/>
  <c r="J520"/>
  <c r="J428"/>
  <c r="J422"/>
  <c r="J391"/>
  <c r="BK385"/>
  <c r="BK339"/>
  <c r="J325"/>
  <c r="J314"/>
  <c r="J307"/>
  <c r="J298"/>
  <c r="BK290"/>
  <c r="J271"/>
  <c r="J168"/>
  <c i="3" r="J171"/>
  <c r="J167"/>
  <c r="BK165"/>
  <c r="BK164"/>
  <c r="BK162"/>
  <c r="BK156"/>
  <c r="BK151"/>
  <c r="J146"/>
  <c r="J144"/>
  <c r="J138"/>
  <c r="BK137"/>
  <c r="J132"/>
  <c r="BK171"/>
  <c r="BK166"/>
  <c r="J162"/>
  <c r="J158"/>
  <c r="BK150"/>
  <c r="BK147"/>
  <c r="BK132"/>
  <c r="BK129"/>
  <c r="J172"/>
  <c r="BK168"/>
  <c r="J160"/>
  <c r="J156"/>
  <c r="BK152"/>
  <c r="J150"/>
  <c r="BK146"/>
  <c r="J141"/>
  <c r="BK130"/>
  <c r="BK127"/>
  <c r="BK161"/>
  <c r="BK159"/>
  <c r="BK157"/>
  <c r="J148"/>
  <c r="BK144"/>
  <c r="BK141"/>
  <c r="BK138"/>
  <c r="BK134"/>
  <c r="BK131"/>
  <c r="BK128"/>
  <c i="2" r="BK633"/>
  <c r="J620"/>
  <c r="BK609"/>
  <c r="BK573"/>
  <c r="J567"/>
  <c r="J540"/>
  <c r="J518"/>
  <c r="J498"/>
  <c r="J482"/>
  <c r="BK456"/>
  <c r="BK430"/>
  <c r="BK400"/>
  <c r="BK381"/>
  <c r="BK365"/>
  <c r="BK358"/>
  <c r="BK309"/>
  <c r="BK298"/>
  <c r="J290"/>
  <c r="J284"/>
  <c r="BK273"/>
  <c r="J254"/>
  <c r="BK223"/>
  <c r="J181"/>
  <c r="BK158"/>
  <c i="1" r="AS95"/>
  <c i="2" r="J641"/>
  <c r="J615"/>
  <c r="BK569"/>
  <c r="BK564"/>
  <c r="BK544"/>
  <c r="J517"/>
  <c r="J488"/>
  <c r="J479"/>
  <c r="J446"/>
  <c r="BK428"/>
  <c r="J398"/>
  <c r="J385"/>
  <c r="BK378"/>
  <c r="J353"/>
  <c r="J327"/>
  <c r="J317"/>
  <c r="BK294"/>
  <c r="BK287"/>
  <c r="BK275"/>
  <c r="BK268"/>
  <c r="J210"/>
  <c r="BK197"/>
  <c r="J189"/>
  <c r="J788"/>
  <c r="BK720"/>
  <c r="J716"/>
  <c r="J646"/>
  <c r="BK637"/>
  <c r="BK631"/>
  <c r="BK617"/>
  <c r="J595"/>
  <c r="J589"/>
  <c r="BK563"/>
  <c r="J515"/>
  <c r="J504"/>
  <c r="BK480"/>
  <c r="BK398"/>
  <c r="BK389"/>
  <c r="J363"/>
  <c r="BK312"/>
  <c r="J283"/>
  <c r="J275"/>
  <c r="BK254"/>
  <c r="BK213"/>
  <c r="BK210"/>
  <c r="BK199"/>
  <c r="BK162"/>
  <c r="J794"/>
  <c r="BK788"/>
  <c r="BK698"/>
  <c r="J686"/>
  <c r="BK643"/>
  <c r="J626"/>
  <c r="J591"/>
  <c r="BK589"/>
  <c r="BK572"/>
  <c r="J566"/>
  <c r="J544"/>
  <c r="J536"/>
  <c r="BK515"/>
  <c r="J485"/>
  <c r="BK422"/>
  <c r="J410"/>
  <c r="J388"/>
  <c r="J379"/>
  <c r="J337"/>
  <c r="BK317"/>
  <c r="J312"/>
  <c r="BK291"/>
  <c r="J288"/>
  <c r="J245"/>
  <c r="J197"/>
  <c r="J156"/>
  <c i="3" r="BK170"/>
  <c r="J166"/>
  <c r="BK163"/>
  <c r="J157"/>
  <c r="BK154"/>
  <c r="J152"/>
  <c r="J149"/>
  <c r="BK145"/>
  <c r="BK143"/>
  <c r="J135"/>
  <c r="BK126"/>
  <c r="BK172"/>
  <c r="BK169"/>
  <c r="J165"/>
  <c r="J163"/>
  <c r="BK155"/>
  <c r="BK149"/>
  <c r="BK139"/>
  <c r="BK135"/>
  <c r="J131"/>
  <c r="J127"/>
  <c r="J169"/>
  <c r="BK167"/>
  <c r="J159"/>
  <c r="J155"/>
  <c r="J151"/>
  <c r="J147"/>
  <c r="J143"/>
  <c r="J140"/>
  <c r="J128"/>
  <c r="J170"/>
  <c r="BK160"/>
  <c r="BK158"/>
  <c r="BK153"/>
  <c r="J145"/>
  <c r="BK142"/>
  <c r="BK140"/>
  <c r="J137"/>
  <c r="J133"/>
  <c r="J129"/>
  <c r="J126"/>
  <c i="2" r="J790"/>
  <c r="J711"/>
  <c r="J708"/>
  <c r="BK646"/>
  <c r="J640"/>
  <c r="J637"/>
  <c r="BK634"/>
  <c r="BK630"/>
  <c r="J617"/>
  <c r="BK615"/>
  <c r="J603"/>
  <c r="BK601"/>
  <c r="J582"/>
  <c r="BK574"/>
  <c r="BK536"/>
  <c r="BK517"/>
  <c r="J483"/>
  <c r="J467"/>
  <c r="BK453"/>
  <c r="BK425"/>
  <c r="BK379"/>
  <c r="BK361"/>
  <c r="BK350"/>
  <c r="J339"/>
  <c r="BK330"/>
  <c r="BK301"/>
  <c r="J282"/>
  <c r="BK266"/>
  <c r="BK239"/>
  <c r="BK204"/>
  <c r="J199"/>
  <c r="J170"/>
  <c r="BK728"/>
  <c r="J698"/>
  <c r="J676"/>
  <c r="BK644"/>
  <c r="J634"/>
  <c r="J609"/>
  <c r="BK557"/>
  <c r="BK548"/>
  <c r="BK530"/>
  <c r="J487"/>
  <c r="J457"/>
  <c r="J430"/>
  <c r="J400"/>
  <c r="J383"/>
  <c r="J365"/>
  <c r="J348"/>
  <c r="J334"/>
  <c r="J309"/>
  <c r="J291"/>
  <c r="BK278"/>
  <c r="J273"/>
  <c r="J264"/>
  <c r="J223"/>
  <c r="J211"/>
  <c r="BK191"/>
  <c r="J154"/>
  <c r="J728"/>
  <c r="BK711"/>
  <c r="BK686"/>
  <c r="BK666"/>
  <c r="BK636"/>
  <c r="BK629"/>
  <c r="J606"/>
  <c r="BK588"/>
  <c r="J561"/>
  <c r="J534"/>
  <c r="J524"/>
  <c r="BK498"/>
  <c r="BK479"/>
  <c r="J394"/>
  <c r="J361"/>
  <c r="BK334"/>
  <c r="BK314"/>
  <c r="J285"/>
  <c r="BK264"/>
  <c r="J249"/>
  <c r="J217"/>
  <c r="J207"/>
  <c r="J194"/>
  <c r="BK177"/>
  <c r="BK792"/>
  <c r="BK790"/>
  <c r="J700"/>
  <c r="J666"/>
  <c r="BK635"/>
  <c r="BK603"/>
  <c r="J576"/>
  <c r="J574"/>
  <c r="J564"/>
  <c r="J548"/>
  <c r="BK522"/>
  <c r="J516"/>
  <c r="BK487"/>
  <c r="J425"/>
  <c r="BK394"/>
  <c r="BK386"/>
  <c r="J371"/>
  <c r="J358"/>
  <c r="BK343"/>
  <c l="1" r="R153"/>
  <c r="P180"/>
  <c r="BK222"/>
  <c r="J222"/>
  <c r="J104"/>
  <c r="R253"/>
  <c r="R281"/>
  <c r="T286"/>
  <c r="P289"/>
  <c r="R300"/>
  <c r="T349"/>
  <c r="BK399"/>
  <c r="J399"/>
  <c r="J113"/>
  <c r="BK511"/>
  <c r="J511"/>
  <c r="J114"/>
  <c r="BK523"/>
  <c r="J523"/>
  <c r="J117"/>
  <c r="BK560"/>
  <c r="J560"/>
  <c r="J118"/>
  <c r="BK565"/>
  <c r="J565"/>
  <c r="J119"/>
  <c r="P570"/>
  <c r="BK627"/>
  <c r="J627"/>
  <c r="J121"/>
  <c r="P638"/>
  <c r="BK645"/>
  <c r="J645"/>
  <c r="J123"/>
  <c r="P719"/>
  <c i="3" r="BK136"/>
  <c r="J136"/>
  <c r="J101"/>
  <c i="2" r="BK153"/>
  <c r="J153"/>
  <c r="J100"/>
  <c r="T180"/>
  <c r="T222"/>
  <c r="T253"/>
  <c r="P281"/>
  <c r="BK286"/>
  <c r="J286"/>
  <c r="J107"/>
  <c r="BK289"/>
  <c r="J289"/>
  <c r="J108"/>
  <c r="T300"/>
  <c r="R349"/>
  <c r="P399"/>
  <c r="R511"/>
  <c r="P523"/>
  <c r="T560"/>
  <c r="T565"/>
  <c r="R570"/>
  <c r="T627"/>
  <c r="T638"/>
  <c r="R645"/>
  <c r="BK719"/>
  <c r="J719"/>
  <c r="J124"/>
  <c i="3" r="BK125"/>
  <c r="J125"/>
  <c r="J100"/>
  <c r="R125"/>
  <c r="P136"/>
  <c i="2" r="T153"/>
  <c r="R180"/>
  <c r="R222"/>
  <c r="P253"/>
  <c r="T281"/>
  <c r="R286"/>
  <c r="T289"/>
  <c r="BK300"/>
  <c r="J300"/>
  <c r="J111"/>
  <c r="BK349"/>
  <c r="J349"/>
  <c r="J112"/>
  <c r="T399"/>
  <c r="T511"/>
  <c r="R523"/>
  <c r="R560"/>
  <c r="P565"/>
  <c r="T570"/>
  <c r="P627"/>
  <c r="BK638"/>
  <c r="J638"/>
  <c r="J122"/>
  <c r="P645"/>
  <c r="R719"/>
  <c i="3" r="P125"/>
  <c r="P124"/>
  <c r="P123"/>
  <c i="1" r="AU97"/>
  <c i="3" r="R136"/>
  <c i="2" r="P153"/>
  <c r="BK180"/>
  <c r="J180"/>
  <c r="J101"/>
  <c r="P222"/>
  <c r="BK253"/>
  <c r="J253"/>
  <c r="J105"/>
  <c r="BK281"/>
  <c r="J281"/>
  <c r="J106"/>
  <c r="P286"/>
  <c r="R289"/>
  <c r="P300"/>
  <c r="P349"/>
  <c r="R399"/>
  <c r="P511"/>
  <c r="T523"/>
  <c r="P560"/>
  <c r="R565"/>
  <c r="BK570"/>
  <c r="J570"/>
  <c r="J120"/>
  <c r="R627"/>
  <c r="R638"/>
  <c r="T645"/>
  <c r="T719"/>
  <c i="3" r="T125"/>
  <c r="T136"/>
  <c i="2" r="BK297"/>
  <c r="J297"/>
  <c r="J109"/>
  <c r="BK791"/>
  <c r="J791"/>
  <c r="J128"/>
  <c r="BK787"/>
  <c r="J787"/>
  <c r="J126"/>
  <c r="BK793"/>
  <c r="J793"/>
  <c r="J129"/>
  <c r="BK212"/>
  <c r="J212"/>
  <c r="J102"/>
  <c r="BK216"/>
  <c r="J216"/>
  <c r="J103"/>
  <c r="BK519"/>
  <c r="J519"/>
  <c r="J115"/>
  <c r="BK521"/>
  <c r="J521"/>
  <c r="J116"/>
  <c r="BK789"/>
  <c r="J789"/>
  <c r="J127"/>
  <c i="3" r="F94"/>
  <c r="BE139"/>
  <c r="BE146"/>
  <c r="BE147"/>
  <c r="BE152"/>
  <c r="BE154"/>
  <c r="BE155"/>
  <c r="BE161"/>
  <c r="BE164"/>
  <c r="BE166"/>
  <c r="BE167"/>
  <c r="BE169"/>
  <c r="F93"/>
  <c r="E111"/>
  <c r="J120"/>
  <c r="BE134"/>
  <c r="BE135"/>
  <c r="BE144"/>
  <c r="BE150"/>
  <c r="BE151"/>
  <c r="BE153"/>
  <c r="BE156"/>
  <c r="BE157"/>
  <c r="BE160"/>
  <c r="BE163"/>
  <c r="BE165"/>
  <c r="BE170"/>
  <c r="J93"/>
  <c r="BE126"/>
  <c r="BE128"/>
  <c r="BE130"/>
  <c r="BE132"/>
  <c r="BE137"/>
  <c r="BE141"/>
  <c r="BE142"/>
  <c r="BE143"/>
  <c r="BE145"/>
  <c r="BE172"/>
  <c r="J91"/>
  <c r="BE127"/>
  <c r="BE129"/>
  <c r="BE131"/>
  <c r="BE133"/>
  <c r="BE138"/>
  <c r="BE140"/>
  <c r="BE148"/>
  <c r="BE149"/>
  <c r="BE158"/>
  <c r="BE159"/>
  <c r="BE162"/>
  <c r="BE168"/>
  <c r="BE171"/>
  <c i="2" r="J91"/>
  <c r="J93"/>
  <c r="BE158"/>
  <c r="BE162"/>
  <c r="BE170"/>
  <c r="BE181"/>
  <c r="BE191"/>
  <c r="BE197"/>
  <c r="BE202"/>
  <c r="BE204"/>
  <c r="BE211"/>
  <c r="BE213"/>
  <c r="BE223"/>
  <c r="BE249"/>
  <c r="BE262"/>
  <c r="BE264"/>
  <c r="BE266"/>
  <c r="BE268"/>
  <c r="BE277"/>
  <c r="BE278"/>
  <c r="BE283"/>
  <c r="BE285"/>
  <c r="BE293"/>
  <c r="BE317"/>
  <c r="BE325"/>
  <c r="BE330"/>
  <c r="BE346"/>
  <c r="BE348"/>
  <c r="BE361"/>
  <c r="BE365"/>
  <c r="BE378"/>
  <c r="BE398"/>
  <c r="BE400"/>
  <c r="BE488"/>
  <c r="BE498"/>
  <c r="BE550"/>
  <c r="BE575"/>
  <c r="BE595"/>
  <c r="BE601"/>
  <c r="BE606"/>
  <c r="BE617"/>
  <c r="BE629"/>
  <c r="BE630"/>
  <c r="BE631"/>
  <c r="BE633"/>
  <c r="BE637"/>
  <c r="BE640"/>
  <c r="BE646"/>
  <c r="BE700"/>
  <c r="BE711"/>
  <c r="BE713"/>
  <c r="BE718"/>
  <c r="BE720"/>
  <c r="BE788"/>
  <c r="BE790"/>
  <c r="BE792"/>
  <c r="BE794"/>
  <c r="F94"/>
  <c r="F147"/>
  <c r="J148"/>
  <c r="BE154"/>
  <c r="BE189"/>
  <c r="BE217"/>
  <c r="BE229"/>
  <c r="BE287"/>
  <c r="BE290"/>
  <c r="BE294"/>
  <c r="BE296"/>
  <c r="BE327"/>
  <c r="BE337"/>
  <c r="BE350"/>
  <c r="BE355"/>
  <c r="BE381"/>
  <c r="BE383"/>
  <c r="BE385"/>
  <c r="BE388"/>
  <c r="BE391"/>
  <c r="BE422"/>
  <c r="BE483"/>
  <c r="BE487"/>
  <c r="BE516"/>
  <c r="BE517"/>
  <c r="BE530"/>
  <c r="BE534"/>
  <c r="BE540"/>
  <c r="BE548"/>
  <c r="BE567"/>
  <c r="BE568"/>
  <c r="BE569"/>
  <c r="BE571"/>
  <c r="BE573"/>
  <c r="BE576"/>
  <c r="BE590"/>
  <c r="BE603"/>
  <c r="BE609"/>
  <c r="BE634"/>
  <c r="BE641"/>
  <c r="BE642"/>
  <c r="BE643"/>
  <c r="E85"/>
  <c r="BE156"/>
  <c r="BE168"/>
  <c r="BE172"/>
  <c r="BE177"/>
  <c r="BE199"/>
  <c r="BE201"/>
  <c r="BE239"/>
  <c r="BE245"/>
  <c r="BE254"/>
  <c r="BE271"/>
  <c r="BE273"/>
  <c r="BE282"/>
  <c r="BE298"/>
  <c r="BE301"/>
  <c r="BE314"/>
  <c r="BE334"/>
  <c r="BE339"/>
  <c r="BE353"/>
  <c r="BE358"/>
  <c r="BE359"/>
  <c r="BE363"/>
  <c r="BE379"/>
  <c r="BE386"/>
  <c r="BE389"/>
  <c r="BE404"/>
  <c r="BE416"/>
  <c r="BE425"/>
  <c r="BE430"/>
  <c r="BE440"/>
  <c r="BE457"/>
  <c r="BE463"/>
  <c r="BE467"/>
  <c r="BE471"/>
  <c r="BE482"/>
  <c r="BE510"/>
  <c r="BE512"/>
  <c r="BE518"/>
  <c r="BE520"/>
  <c r="BE522"/>
  <c r="BE524"/>
  <c r="BE536"/>
  <c r="BE559"/>
  <c r="BE561"/>
  <c r="BE574"/>
  <c r="BE582"/>
  <c r="BE591"/>
  <c r="BE592"/>
  <c r="BE598"/>
  <c r="BE602"/>
  <c r="BE615"/>
  <c r="BE626"/>
  <c r="BE632"/>
  <c r="BE635"/>
  <c r="BE639"/>
  <c r="BE692"/>
  <c r="BE708"/>
  <c r="BE764"/>
  <c r="BE194"/>
  <c r="BE207"/>
  <c r="BE210"/>
  <c r="BE275"/>
  <c r="BE284"/>
  <c r="BE288"/>
  <c r="BE291"/>
  <c r="BE307"/>
  <c r="BE309"/>
  <c r="BE312"/>
  <c r="BE323"/>
  <c r="BE332"/>
  <c r="BE343"/>
  <c r="BE371"/>
  <c r="BE394"/>
  <c r="BE395"/>
  <c r="BE410"/>
  <c r="BE428"/>
  <c r="BE446"/>
  <c r="BE453"/>
  <c r="BE456"/>
  <c r="BE479"/>
  <c r="BE480"/>
  <c r="BE485"/>
  <c r="BE504"/>
  <c r="BE515"/>
  <c r="BE528"/>
  <c r="BE544"/>
  <c r="BE557"/>
  <c r="BE563"/>
  <c r="BE564"/>
  <c r="BE566"/>
  <c r="BE572"/>
  <c r="BE588"/>
  <c r="BE589"/>
  <c r="BE620"/>
  <c r="BE623"/>
  <c r="BE628"/>
  <c r="BE636"/>
  <c r="BE644"/>
  <c r="BE656"/>
  <c r="BE666"/>
  <c r="BE676"/>
  <c r="BE686"/>
  <c r="BE698"/>
  <c r="BE716"/>
  <c r="BE728"/>
  <c r="BE756"/>
  <c r="J36"/>
  <c i="1" r="AW96"/>
  <c i="3" r="F39"/>
  <c i="1" r="BD97"/>
  <c i="2" r="F38"/>
  <c i="1" r="BC96"/>
  <c i="2" r="F36"/>
  <c i="1" r="BA96"/>
  <c r="AS94"/>
  <c i="3" r="J36"/>
  <c i="1" r="AW97"/>
  <c i="3" r="F37"/>
  <c i="1" r="BB97"/>
  <c i="2" r="F39"/>
  <c i="1" r="BD96"/>
  <c i="3" r="F36"/>
  <c i="1" r="BA97"/>
  <c i="2" r="F37"/>
  <c i="1" r="BB96"/>
  <c i="3" r="F38"/>
  <c i="1" r="BC97"/>
  <c i="2" l="1" r="P152"/>
  <c r="T152"/>
  <c i="3" r="R124"/>
  <c r="R123"/>
  <c i="2" r="T299"/>
  <c r="P299"/>
  <c i="3" r="T124"/>
  <c r="T123"/>
  <c i="2" r="R299"/>
  <c r="R152"/>
  <c r="R151"/>
  <c r="BK786"/>
  <c r="J786"/>
  <c r="J125"/>
  <c i="3" r="BK124"/>
  <c r="J124"/>
  <c r="J99"/>
  <c i="2" r="BK152"/>
  <c r="J152"/>
  <c r="J99"/>
  <c r="BK299"/>
  <c r="J299"/>
  <c r="J110"/>
  <c r="F35"/>
  <c i="1" r="AZ96"/>
  <c i="2" r="J35"/>
  <c i="1" r="AV96"/>
  <c r="AT96"/>
  <c r="BB95"/>
  <c r="AX95"/>
  <c i="3" r="F35"/>
  <c i="1" r="AZ97"/>
  <c r="BA95"/>
  <c r="AW95"/>
  <c r="BC95"/>
  <c r="AY95"/>
  <c r="BD95"/>
  <c r="BD94"/>
  <c r="W33"/>
  <c i="3" r="J35"/>
  <c i="1" r="AV97"/>
  <c r="AT97"/>
  <c i="2" l="1" r="T151"/>
  <c r="P151"/>
  <c i="1" r="AU96"/>
  <c i="3" r="BK123"/>
  <c r="J123"/>
  <c i="2" r="BK151"/>
  <c r="J151"/>
  <c i="3" r="J32"/>
  <c i="1" r="AG97"/>
  <c i="2" r="J32"/>
  <c i="1" r="AG96"/>
  <c r="BA94"/>
  <c r="W30"/>
  <c r="AU95"/>
  <c r="AU94"/>
  <c r="BB94"/>
  <c r="AX94"/>
  <c r="BC94"/>
  <c r="W32"/>
  <c r="AZ95"/>
  <c r="AZ94"/>
  <c r="AV94"/>
  <c r="AK29"/>
  <c i="2" l="1" r="J41"/>
  <c i="3" r="J41"/>
  <c r="J98"/>
  <c i="2" r="J98"/>
  <c i="1" r="AN96"/>
  <c r="AN97"/>
  <c r="AG95"/>
  <c r="AG94"/>
  <c r="AK26"/>
  <c r="W29"/>
  <c r="AW94"/>
  <c r="AK30"/>
  <c r="AK35"/>
  <c r="W31"/>
  <c r="AV95"/>
  <c r="AT95"/>
  <c r="AN95"/>
  <c r="AY94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<sst xmlns="http://schemas.openxmlformats.org/spreadsheetml/2006/main">
  <si>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</si>
  <si>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</si>
  <si>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</si>
  <si>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</si>
  <si>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{3ed96c61-e177-42f5-85cb-83543f41450f}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</si>
  <si>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</si>
  <si>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</si>
  <si>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</si>
  <si>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</si>
  <si>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</si>
  <si>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</si>
  <si>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</si>
  <si>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</si>
  <si>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</si>
  <si>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Waclawik014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</si>
  <si>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</si>
  <si>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</si>
  <si>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Masarykova univerzita Brno, areál UK Bohunice, Kamenice 755/5, Brno</t>
  </si>
  <si>
    <t>KSO:</t>
  </si>
  <si>
    <t>CC-CZ:</t>
  </si>
  <si>
    <t>Místo:</t>
  </si>
  <si>
    <t xml:space="preserve"> </t>
  </si>
  <si>
    <t>Datum:</t>
  </si>
  <si>
    <t>24. 9. 2021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</si>
  <si>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</si>
  <si>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</si>
  <si>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</si>
  <si>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</si>
  <si>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</si>
  <si>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</si>
  <si>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</si>
  <si>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</si>
  <si>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</si>
  <si>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</si>
  <si>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</si>
  <si>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</si>
  <si>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</si>
  <si>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</si>
  <si>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</si>
  <si>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</si>
  <si>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</si>
  <si>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</si>
  <si>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</si>
  <si>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</si>
  <si>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</si>
  <si>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</si>
  <si>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</si>
  <si>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</si>
  <si>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</si>
  <si>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</si>
  <si>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</si>
  <si>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</si>
  <si>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</si>
  <si>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</si>
  <si>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</si>
  <si>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</si>
  <si>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</si>
  <si>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</si>
  <si>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</si>
  <si>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</si>
  <si>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</si>
  <si>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</si>
  <si>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</si>
  <si>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</si>
  <si>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</si>
  <si>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</si>
  <si>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</si>
  <si>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</si>
  <si>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</si>
  <si>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</si>
  <si>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</si>
  <si>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</si>
  <si>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</si>
  <si>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</si>
  <si>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</si>
  <si>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</si>
  <si>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</si>
  <si>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19</t>
  </si>
  <si>
    <t>Vestavba pavilonu A19 v areálu UKB - stavební část</t>
  </si>
  <si>
    <t>STA</t>
  </si>
  <si>
    <t>1</t>
  </si>
  <si>
    <t>{d75ecf14-43f1-4642-b5df-c41509c996a4}</t>
  </si>
  <si>
    <t>2</t>
  </si>
  <si>
    <t>/</t>
  </si>
  <si>
    <t>19.1</t>
  </si>
  <si>
    <t>Stavební část</t>
  </si>
  <si>
    <t>Soupis</t>
  </si>
  <si>
    <t>{61401c68-cc06-4156-b23c-6a866ba5e1ed}</t>
  </si>
  <si>
    <t>19.2</t>
  </si>
  <si>
    <t>Vedlejší rozpočtové náklady</t>
  </si>
  <si>
    <t>{56ab1e88-701b-4998-99d2-6c2a73617e29}</t>
  </si>
  <si>
    <t>KRYCÍ LIST SOUPISU PRACÍ</t>
  </si>
  <si>
    <t>Objekt:</t>
  </si>
  <si>
    <t>19 - Vestavba pavilonu A19 v areálu UKB - stavební část</t>
  </si>
  <si>
    <t>Soupis:</t>
  </si>
  <si>
    <t>19.1 -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</si>
  <si>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</si>
  <si>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</si>
  <si>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</si>
  <si>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</si>
  <si>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</si>
  <si>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</si>
  <si>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</si>
  <si>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</si>
  <si>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</si>
  <si>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</si>
  <si>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</si>
  <si>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</si>
  <si>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910 - Ostatní výrobky</t>
  </si>
  <si>
    <t xml:space="preserve">    911 - Speciální vybavení</t>
  </si>
  <si>
    <t xml:space="preserve">    997 - Přesun sutě</t>
  </si>
  <si>
    <t xml:space="preserve">    998 - Přesun hmot</t>
  </si>
  <si>
    <t>PSV -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</si>
  <si>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</si>
  <si>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</si>
  <si>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</si>
  <si>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716 - Protipožární nástřik</t>
  </si>
  <si>
    <t xml:space="preserve">    720 - ZTI</t>
  </si>
  <si>
    <t xml:space="preserve">    730 - Vytápění+RTCH</t>
  </si>
  <si>
    <t xml:space="preserve">    763 - Konstrukce suché výstavby</t>
  </si>
  <si>
    <t xml:space="preserve">    766 - Konstrukce truhlářské</t>
  </si>
  <si>
    <t xml:space="preserve">    7661 - Dveře</t>
  </si>
  <si>
    <t xml:space="preserve">    767 - Konstrukce zámečnické</t>
  </si>
  <si>
    <t xml:space="preserve">    7671 - Prosklené fasády</t>
  </si>
  <si>
    <t xml:space="preserve">    7672 - Předokenní žaluzie</t>
  </si>
  <si>
    <t xml:space="preserve">    776 - Podlahy povlakové</t>
  </si>
  <si>
    <t xml:space="preserve">    784 - Dokončovací práce - malby a tapety</t>
  </si>
  <si>
    <t>M - M</t>
  </si>
  <si>
    <t xml:space="preserve">    M21 - Elektroinstalace - silnoproud</t>
  </si>
  <si>
    <t xml:space="preserve">    M22 - Elektroinstalace - slaboproud</t>
  </si>
  <si>
    <t xml:space="preserve">    M23 - MaR</t>
  </si>
  <si>
    <t xml:space="preserve">    M24 - VZT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</si>
  <si>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</si>
  <si>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</si>
  <si>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</si>
  <si>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</si>
  <si>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</si>
  <si>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</si>
  <si>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</si>
  <si>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</si>
  <si>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</si>
  <si>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</si>
  <si>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</si>
  <si>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</si>
  <si>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</si>
  <si>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</si>
  <si>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</si>
  <si>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</si>
  <si>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</si>
  <si>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</si>
  <si>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</si>
  <si>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</si>
  <si>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4</t>
  </si>
  <si>
    <t>83162541</t>
  </si>
  <si>
    <t>VV</t>
  </si>
  <si>
    <t>16,448*9,411+12,713*(15,311-9,411)</t>
  </si>
  <si>
    <t>122251103</t>
  </si>
  <si>
    <t>Odkopávky a prokopávky nezapažené strojně v hornině třídy těžitelnosti I skupiny 3 přes 50 do 100 m3</t>
  </si>
  <si>
    <t>m3</t>
  </si>
  <si>
    <t>-895725394</t>
  </si>
  <si>
    <t>(16,448*9,411+12,713*(15,311-9,411))*(0,58-0,15)</t>
  </si>
  <si>
    <t>3</t>
  </si>
  <si>
    <t>132251103</t>
  </si>
  <si>
    <t>Hloubení nezapažených rýh šířky do 800 mm strojně s urovnáním dna do předepsaného profilu a spádu v hornině třídy těžitelnosti I skupiny 3 přes 50 do 100 m3</t>
  </si>
  <si>
    <t>2042292943</t>
  </si>
  <si>
    <t>(11,243+1,345+3,755+0,16+0,895+3,8+0,4+6,53+0,4+12,19+2,785+1,31)*0,4*1,2</t>
  </si>
  <si>
    <t>(12,454+1,345+4,075+1,42+1,42+0,895+3,8+7,65+16,185+1,31)*(0,65+0,85)/2*0,52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</si>
  <si>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</si>
  <si>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</si>
  <si>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</si>
  <si>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1183877186</t>
  </si>
  <si>
    <t>"výkopek"</t>
  </si>
  <si>
    <t>98,813+41,226</t>
  </si>
  <si>
    <t>"ponecháno pro zásypy"</t>
  </si>
  <si>
    <t>-12,361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</si>
  <si>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</si>
  <si>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</si>
  <si>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</si>
  <si>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-1948789449</t>
  </si>
  <si>
    <t>127,678*5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</si>
  <si>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</si>
  <si>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</si>
  <si>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</si>
  <si>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</si>
  <si>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-271172433</t>
  </si>
  <si>
    <t>127,678*1,8</t>
  </si>
  <si>
    <t>7</t>
  </si>
  <si>
    <t>174151101</t>
  </si>
  <si>
    <t>Zásyp sypaninou z jakékoliv horniny strojně s uložením výkopku ve vrstvách se zhutněním jam, šachet, rýh nebo kolem objektů v těchto vykopávkách</t>
  </si>
  <si>
    <t>-715289289</t>
  </si>
  <si>
    <t>"odečet EPS tl.160mm"</t>
  </si>
  <si>
    <t>-(49,165+0,16*5)*0,92*0,16</t>
  </si>
  <si>
    <t>8</t>
  </si>
  <si>
    <t>181951112</t>
  </si>
  <si>
    <t>Úprava pláně vyrovnáním výškových rozdílů strojně v hornině třídy těžitelnosti I, skupiny 1 až 3 se zhutněním</t>
  </si>
  <si>
    <t>-533205085</t>
  </si>
  <si>
    <t>"hutněno na Edef,2=45MPa, Edef,2/Edef,1= max. 2,5"</t>
  </si>
  <si>
    <t>Zakládání</t>
  </si>
  <si>
    <t>9</t>
  </si>
  <si>
    <t>213141111</t>
  </si>
  <si>
    <t xml:space="preserve">Zřízení vrstvy z geotextilie  filtrační, separační, odvodňovací, ochranné, výztužné nebo protierozní v rovině nebo ve sklonu do 1:5, šířky do 3 m</t>
  </si>
  <si>
    <t>1461326383</t>
  </si>
  <si>
    <t>"skladba CH1"</t>
  </si>
  <si>
    <t>45,1</t>
  </si>
  <si>
    <t>"skladba CH2"</t>
  </si>
  <si>
    <t>151,5</t>
  </si>
  <si>
    <t>"po obvodu"</t>
  </si>
  <si>
    <t>49,13*0,3*2</t>
  </si>
  <si>
    <t>10</t>
  </si>
  <si>
    <t>M</t>
  </si>
  <si>
    <t>69311081</t>
  </si>
  <si>
    <t>geotextilie netkaná separační, ochranná, filtrační, drenážní PES 300g/m2</t>
  </si>
  <si>
    <t>-639091164</t>
  </si>
  <si>
    <t>226,078*1,15</t>
  </si>
  <si>
    <t>11</t>
  </si>
  <si>
    <t>271532212</t>
  </si>
  <si>
    <t>Podsyp pod základové konstrukce se zhutněním a urovnáním povrchu z kameniva hrubého, frakce 16 - 32 mm</t>
  </si>
  <si>
    <t>762891970</t>
  </si>
  <si>
    <t>"frakce 0-32"</t>
  </si>
  <si>
    <t>(9,78*2,785+12,19*6,53-2,7*1,1+8,458*5,91-1*1,1)*0,15</t>
  </si>
  <si>
    <t>12</t>
  </si>
  <si>
    <t>273313511</t>
  </si>
  <si>
    <t>Základy z betonu prostého desky z betonu kamenem neprokládaného tř. C 12/15</t>
  </si>
  <si>
    <t>224506304</t>
  </si>
  <si>
    <t>"podkladní beton"</t>
  </si>
  <si>
    <t>(2,785*10,58+12,59*7,33+8,858*5,91+1,7)*0,1</t>
  </si>
  <si>
    <t>13</t>
  </si>
  <si>
    <t>273321411</t>
  </si>
  <si>
    <t>Základy z betonu železového (bez výztuže) desky z betonu bez zvláštních nároků na prostředí tř. C 20/25</t>
  </si>
  <si>
    <t>38439366</t>
  </si>
  <si>
    <t>(2,785*10,58+12,59*7,33+8,858*5,91+1,7)*0,15</t>
  </si>
  <si>
    <t>14</t>
  </si>
  <si>
    <t>273351121</t>
  </si>
  <si>
    <t>Bednění základů desek zřízení</t>
  </si>
  <si>
    <t>-2143120622</t>
  </si>
  <si>
    <t>49,165*0,25</t>
  </si>
  <si>
    <t>273351122</t>
  </si>
  <si>
    <t>Bednění základů desek odstranění</t>
  </si>
  <si>
    <t>1443934327</t>
  </si>
  <si>
    <t>16</t>
  </si>
  <si>
    <t>273362021</t>
  </si>
  <si>
    <t>Výztuž základů desek ze svařovaných sítí z drátů typu KARI</t>
  </si>
  <si>
    <t>1365012904</t>
  </si>
  <si>
    <t>(2,785*10,58+12,59*7,33+8,858*5,91+1,7)*1,3*5,4/1000</t>
  </si>
  <si>
    <t>17</t>
  </si>
  <si>
    <t>274313511</t>
  </si>
  <si>
    <t>Základy z betonu prostého pasy betonu kamenem neprokládaného tř. C 12/15</t>
  </si>
  <si>
    <t>2038341332</t>
  </si>
  <si>
    <t>(11,243+1,345+3,755+0,16+0,895+3,8+0,4+6,53+0,4+12,19+2,785+1,31)*0,4*1,87</t>
  </si>
  <si>
    <t>18</t>
  </si>
  <si>
    <t>274351121</t>
  </si>
  <si>
    <t>Bednění základů pasů rovné zřízení</t>
  </si>
  <si>
    <t>77772994</t>
  </si>
  <si>
    <t>49,165*0,7+41,165*0,15</t>
  </si>
  <si>
    <t>274351122</t>
  </si>
  <si>
    <t>Bednění základů pasů rovné odstranění</t>
  </si>
  <si>
    <t>-1099874124</t>
  </si>
  <si>
    <t>20</t>
  </si>
  <si>
    <t>274353111</t>
  </si>
  <si>
    <t>Bednění kotevních otvorů a prostupů v základových konstrukcích v pasech včetně polohového zajištění a odbednění, popř. ztraceného bednění z pletiva apod. průřezu přes 0,01 do 0,02 m2, hl. do 0,50 m</t>
  </si>
  <si>
    <t>kus</t>
  </si>
  <si>
    <t>486108935</t>
  </si>
  <si>
    <t>Svislé a kompletní konstrukce</t>
  </si>
  <si>
    <t>317168027</t>
  </si>
  <si>
    <t>Překlady keramické ploché osazené do maltového lože, výšky překladu 71 mm šířky 145 mm, délky 2500 mm</t>
  </si>
  <si>
    <t>-235308429</t>
  </si>
  <si>
    <t>"mezi mč.114a a 126"</t>
  </si>
  <si>
    <t>Komunikace pozemní</t>
  </si>
  <si>
    <t>22</t>
  </si>
  <si>
    <t>564751111</t>
  </si>
  <si>
    <t xml:space="preserve">Podklad nebo kryt z kameniva hrubého drceného  vel. 32-63 mm s rozprostřením a zhutněním, po zhutnění tl. 150 mm</t>
  </si>
  <si>
    <t>679954142</t>
  </si>
  <si>
    <t>"frakce 0-63"</t>
  </si>
  <si>
    <t>Úpravy povrchů, podlahy a osazování výplní</t>
  </si>
  <si>
    <t>23</t>
  </si>
  <si>
    <t>631342232</t>
  </si>
  <si>
    <t>Cementová litá pěna – pěnobeton tl. přes 120 do 240 mm, objemové hmotnosti 600 kg/m3</t>
  </si>
  <si>
    <t>1260003162</t>
  </si>
  <si>
    <t>"skladba P1"</t>
  </si>
  <si>
    <t>102,5*0,19</t>
  </si>
  <si>
    <t>"skladba P3"</t>
  </si>
  <si>
    <t>21,8*0,19</t>
  </si>
  <si>
    <t>24</t>
  </si>
  <si>
    <t>632441225</t>
  </si>
  <si>
    <t>Potěr anhydritový samonivelační litý tř. C 30, tl. přes 45 do 50 mm</t>
  </si>
  <si>
    <t>594527299</t>
  </si>
  <si>
    <t>102,5</t>
  </si>
  <si>
    <t>"skladba P2"</t>
  </si>
  <si>
    <t>135,4</t>
  </si>
  <si>
    <t>21,8</t>
  </si>
  <si>
    <t>"skladba P4"</t>
  </si>
  <si>
    <t>32,2</t>
  </si>
  <si>
    <t>25</t>
  </si>
  <si>
    <t>632441293</t>
  </si>
  <si>
    <t>Potěr anhydritový samonivelační litý Příplatek k cenám za každých dalších i započatých 5 mm tloušťky přes 50 mm tř. C 30</t>
  </si>
  <si>
    <t>-512810313</t>
  </si>
  <si>
    <t>135,4*(54-50)/5</t>
  </si>
  <si>
    <t>32,2*(56-50)/5</t>
  </si>
  <si>
    <t>26</t>
  </si>
  <si>
    <t>637111111</t>
  </si>
  <si>
    <t xml:space="preserve">Okapový chodník z kameniva  s udusáním a urovnáním povrchu ze štěrkopísku tl. 100 mm</t>
  </si>
  <si>
    <t>-146779575</t>
  </si>
  <si>
    <t>27</t>
  </si>
  <si>
    <t>637121111</t>
  </si>
  <si>
    <t xml:space="preserve">Okapový chodník z kameniva  s udusáním a urovnáním povrchu z kačírku tl. 100 mm</t>
  </si>
  <si>
    <t>1114534905</t>
  </si>
  <si>
    <t>Ostatní konstrukce a práce, bourání</t>
  </si>
  <si>
    <t>28</t>
  </si>
  <si>
    <t>949101111</t>
  </si>
  <si>
    <t xml:space="preserve">Lešení pomocné pracovní pro objekty pozemních staveb  pro zatížení do 150 kg/m2, o výšce lešeňové podlahy do 1,9 m</t>
  </si>
  <si>
    <t>746570682</t>
  </si>
  <si>
    <t>"demontáž podhledů"</t>
  </si>
  <si>
    <t>224,999+189,09</t>
  </si>
  <si>
    <t>"montáž podhledů"</t>
  </si>
  <si>
    <t>36,8+75+5,9+218,8+353,2</t>
  </si>
  <si>
    <t>"požární nástřiky"</t>
  </si>
  <si>
    <t>102,5+135,4+21,8+32,2</t>
  </si>
  <si>
    <t>29</t>
  </si>
  <si>
    <t>952901111</t>
  </si>
  <si>
    <t xml:space="preserve">Vyčištění budov nebo objektů před předáním do užívání  budov bytové nebo občanské výstavby, světlé výšky podlaží do 4 m</t>
  </si>
  <si>
    <t>-1907992778</t>
  </si>
  <si>
    <t>30</t>
  </si>
  <si>
    <t>962031132</t>
  </si>
  <si>
    <t xml:space="preserve">Bourání příček z cihel, tvárnic nebo příčkovek  z cihel pálených, plných nebo dutých na maltu vápennou nebo vápenocementovou, tl. do 100 mm</t>
  </si>
  <si>
    <t>1324144385</t>
  </si>
  <si>
    <t>3,85*3,8*2-0,9*2*2</t>
  </si>
  <si>
    <t>31</t>
  </si>
  <si>
    <t>962031133</t>
  </si>
  <si>
    <t xml:space="preserve">Bourání příček z cihel, tvárnic nebo příčkovek  z cihel pálených, plných nebo dutých na maltu vápennou nebo vápenocementovou, tl. do 150 mm</t>
  </si>
  <si>
    <t>1809178371</t>
  </si>
  <si>
    <t>13,1*3,8-1,8*2+1,5*2,02</t>
  </si>
  <si>
    <t>32</t>
  </si>
  <si>
    <t>965041341</t>
  </si>
  <si>
    <t>Bourání mazanin škvárobetonových tl. do 100 mm, plochy přes 4 m2</t>
  </si>
  <si>
    <t>322204073</t>
  </si>
  <si>
    <t>"litá cementová pěna"</t>
  </si>
  <si>
    <t>(8,895*3,325+6,38*9,945+8,895*3,416-1,35*0,2*2)*0,19</t>
  </si>
  <si>
    <t>33</t>
  </si>
  <si>
    <t>965043341</t>
  </si>
  <si>
    <t>Bourání mazanin betonových s potěrem nebo teracem tl. do 100 mm, plochy přes 4 m2</t>
  </si>
  <si>
    <t>269761172</t>
  </si>
  <si>
    <t>(8,895*3,325+6,38*9,945+8,895*3,416-1,35*0,2*2)*0,055</t>
  </si>
  <si>
    <t>34</t>
  </si>
  <si>
    <t>968072455</t>
  </si>
  <si>
    <t xml:space="preserve">Vybourání kovových rámů oken s křídly, dveřních zárubní, vrat, stěn, ostění nebo obkladů  dveřních zárubní, plochy do 2 m2</t>
  </si>
  <si>
    <t>1361588538</t>
  </si>
  <si>
    <t>0,9*2*2</t>
  </si>
  <si>
    <t>35</t>
  </si>
  <si>
    <t>968072456</t>
  </si>
  <si>
    <t xml:space="preserve">Vybourání kovových rámů oken s křídly, dveřních zárubní, vrat, stěn, ostění nebo obkladů  dveřních zárubní, plochy přes 2 m2</t>
  </si>
  <si>
    <t>1296798557</t>
  </si>
  <si>
    <t>1,8*2</t>
  </si>
  <si>
    <t>36</t>
  </si>
  <si>
    <t>974031666</t>
  </si>
  <si>
    <t xml:space="preserve">Vysekání rýh ve zdivu cihelném na maltu vápennou nebo vápenocementovou  pro vtahování nosníků do zdí, před vybouráním otvoru do hl. 150 mm, při v. nosníku do 250 mm</t>
  </si>
  <si>
    <t>m</t>
  </si>
  <si>
    <t>-1536832289</t>
  </si>
  <si>
    <t>37</t>
  </si>
  <si>
    <t>978059541</t>
  </si>
  <si>
    <t xml:space="preserve">Odsekání obkladů  stěn včetně otlučení podkladní omítky až na zdivo z obkládaček vnitřních, z jakýchkoliv materiálů, plochy přes 1 m2</t>
  </si>
  <si>
    <t>-1970462716</t>
  </si>
  <si>
    <t>"u umyvadla"</t>
  </si>
  <si>
    <t>1,5*1,5</t>
  </si>
  <si>
    <t>910</t>
  </si>
  <si>
    <t>Ostatní výrobky</t>
  </si>
  <si>
    <t>38</t>
  </si>
  <si>
    <t>91000-001</t>
  </si>
  <si>
    <t>M+D Přenosný hasicí přístroj práškový 21A</t>
  </si>
  <si>
    <t>1225165056</t>
  </si>
  <si>
    <t>39</t>
  </si>
  <si>
    <t>91000-002</t>
  </si>
  <si>
    <t>M+D Přenosný hasicí přístroj práškový 34A</t>
  </si>
  <si>
    <t>-875058083</t>
  </si>
  <si>
    <t>40</t>
  </si>
  <si>
    <t>91000-004</t>
  </si>
  <si>
    <t>M+D skříňka pro PHP nerezová 240/200/620mm do niky vč.povrchové úpravy s plast.uzávěrem, vč. zřízení niky, přesná specifikace dle PD</t>
  </si>
  <si>
    <t>-1465174723</t>
  </si>
  <si>
    <t>41</t>
  </si>
  <si>
    <t>91000-005</t>
  </si>
  <si>
    <t>Požární ucpávky</t>
  </si>
  <si>
    <t>soub</t>
  </si>
  <si>
    <t>458485417</t>
  </si>
  <si>
    <t>911</t>
  </si>
  <si>
    <t>Speciální vybavení</t>
  </si>
  <si>
    <t>42</t>
  </si>
  <si>
    <t>91100-001</t>
  </si>
  <si>
    <t xml:space="preserve">Sv1  M+D konzola pro diaprojektor</t>
  </si>
  <si>
    <t>1033808908</t>
  </si>
  <si>
    <t>43</t>
  </si>
  <si>
    <t>91100-002</t>
  </si>
  <si>
    <t xml:space="preserve">Sv2   M+D bílá magnetická tabule 3500x1200mm osazená na stěnu, kompletní provedení dle PD</t>
  </si>
  <si>
    <t>-1450217083</t>
  </si>
  <si>
    <t>997</t>
  </si>
  <si>
    <t>Přesun sutě</t>
  </si>
  <si>
    <t>44</t>
  </si>
  <si>
    <t>997013113</t>
  </si>
  <si>
    <t xml:space="preserve">Vnitrostaveništní doprava suti a vybouraných hmot  vodorovně do 50 m svisle s použitím mechanizace pro budovy a haly výšky přes 9 do 12 m</t>
  </si>
  <si>
    <t>1325400055</t>
  </si>
  <si>
    <t>45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</si>
  <si>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</si>
  <si>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</si>
  <si>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247627536</t>
  </si>
  <si>
    <t>154,944*2 'Přepočtené koeficientem množství</t>
  </si>
  <si>
    <t>46</t>
  </si>
  <si>
    <t>997013501</t>
  </si>
  <si>
    <t xml:space="preserve">Odvoz suti a vybouraných hmot na skládku nebo meziskládku  se složením, na vzdálenost do 1 km</t>
  </si>
  <si>
    <t>2138360913</t>
  </si>
  <si>
    <t>47</t>
  </si>
  <si>
    <t>997013509</t>
  </si>
  <si>
    <t xml:space="preserve">Odvoz suti a vybouraných hmot na skládku nebo meziskládku  se složením, na vzdálenost Příplatek k ceně za každý další i započatý 1 km přes 1 km</t>
  </si>
  <si>
    <t>-904625421</t>
  </si>
  <si>
    <t>154,944*14 'Přepočtené koeficientem množství</t>
  </si>
  <si>
    <t>48</t>
  </si>
  <si>
    <t>997013631</t>
  </si>
  <si>
    <t>Poplatek za uložení stavebního odpadu na skládce (skládkovné) směsného stavebního a demoličního zatříděného do Katalogu odpadů pod kódem 17 09 04</t>
  </si>
  <si>
    <t>61254713</t>
  </si>
  <si>
    <t>998</t>
  </si>
  <si>
    <t>Přesun hmot</t>
  </si>
  <si>
    <t>49</t>
  </si>
  <si>
    <t>998011002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</si>
  <si>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</si>
  <si>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-729019260</t>
  </si>
  <si>
    <t>PSV</t>
  </si>
  <si>
    <t>711</t>
  </si>
  <si>
    <t>Izolace proti vodě, vlhkosti a plynům</t>
  </si>
  <si>
    <t>50</t>
  </si>
  <si>
    <t>711111001</t>
  </si>
  <si>
    <t xml:space="preserve">Provedení izolace proti zemní vlhkosti natěradly a tmely za studena  na ploše vodorovné V nátěrem penetračním</t>
  </si>
  <si>
    <t>-1251737279</t>
  </si>
  <si>
    <t>"na žb desku"</t>
  </si>
  <si>
    <t>(2,785*10,58+12,59*7,33+8,585*5,91+1,26*1,1)</t>
  </si>
  <si>
    <t>"podlaha P1+P3"</t>
  </si>
  <si>
    <t>(8,895*3,325+6,38*9,945+8,895*3,416-1,35*0,2*2)</t>
  </si>
  <si>
    <t>51</t>
  </si>
  <si>
    <t>11163150</t>
  </si>
  <si>
    <t>lak penetrační asfaltový</t>
  </si>
  <si>
    <t>-1061520675</t>
  </si>
  <si>
    <t>296,743*0,0003</t>
  </si>
  <si>
    <t>52</t>
  </si>
  <si>
    <t>711112001</t>
  </si>
  <si>
    <t xml:space="preserve">Provedení izolace proti zemní vlhkosti natěradly a tmely za studena  na ploše svislé S nátěrem penetračním</t>
  </si>
  <si>
    <t>-1422603858</t>
  </si>
  <si>
    <t>"po obvodu žb desky"</t>
  </si>
  <si>
    <t>49,13*0,5</t>
  </si>
  <si>
    <t>53</t>
  </si>
  <si>
    <t>1780524566</t>
  </si>
  <si>
    <t>24,565*0,00035</t>
  </si>
  <si>
    <t>54</t>
  </si>
  <si>
    <t>711131811</t>
  </si>
  <si>
    <t xml:space="preserve">Odstranění izolace proti zemní vlhkosti  na ploše vodorovné V</t>
  </si>
  <si>
    <t>1795409367</t>
  </si>
  <si>
    <t>"2vrstvy"</t>
  </si>
  <si>
    <t>(8,895*3,325+6,38*9,945+8,895*3,416-1,35*0,2*2)*2</t>
  </si>
  <si>
    <t>55</t>
  </si>
  <si>
    <t>711141559</t>
  </si>
  <si>
    <t xml:space="preserve">Provedení izolace proti zemní vlhkosti pásy přitavením  NAIP na ploše vodorovné V</t>
  </si>
  <si>
    <t>1751610199</t>
  </si>
  <si>
    <t>173,873*2</t>
  </si>
  <si>
    <t>56</t>
  </si>
  <si>
    <t>62853004</t>
  </si>
  <si>
    <t>pás asfaltový natavitelný modifikovaný SBS tl 4,0mm s vložkou ze skleněné tkaniny a spalitelnou PE fólií nebo jemnozrnným minerálním posypem na horním povrchu</t>
  </si>
  <si>
    <t>-507112574</t>
  </si>
  <si>
    <t>296,743*1,15</t>
  </si>
  <si>
    <t>57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</si>
  <si>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</si>
  <si>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</si>
  <si>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1739084947</t>
  </si>
  <si>
    <t>58</t>
  </si>
  <si>
    <t>711142559</t>
  </si>
  <si>
    <t xml:space="preserve">Provedení izolace proti zemní vlhkosti pásy přitavením  NAIP na ploše svislé S</t>
  </si>
  <si>
    <t>-597457191</t>
  </si>
  <si>
    <t>49,13*0,5*2</t>
  </si>
  <si>
    <t>59</t>
  </si>
  <si>
    <t>761851501</t>
  </si>
  <si>
    <t>24,565*1,15</t>
  </si>
  <si>
    <t>60</t>
  </si>
  <si>
    <t>816516339</t>
  </si>
  <si>
    <t>61</t>
  </si>
  <si>
    <t>711161273</t>
  </si>
  <si>
    <t>Provedení izolace proti zemní vlhkosti nopovou fólií na ploše svislé S z nopové fólie</t>
  </si>
  <si>
    <t>-1342262721</t>
  </si>
  <si>
    <t>45,958*0,92</t>
  </si>
  <si>
    <t>62</t>
  </si>
  <si>
    <t>28323005</t>
  </si>
  <si>
    <t>fólie profilovaná (nopová) drenážní HDPE s výškou nopů 8mm</t>
  </si>
  <si>
    <t>-1186541598</t>
  </si>
  <si>
    <t>42,281*1,15</t>
  </si>
  <si>
    <t>63</t>
  </si>
  <si>
    <t>711161384</t>
  </si>
  <si>
    <t>Izolace proti zemní vlhkosti a beztlakové vodě nopovými fóliemi ostatní ukončení izolace provětrávací lištou</t>
  </si>
  <si>
    <t>987103970</t>
  </si>
  <si>
    <t>11,243+0,56+1,345+1,1*2+0,16*2+1,1+0,32+0,575+3,8+6,53+0,56*2+2,785</t>
  </si>
  <si>
    <t>12,19+0,56+1,31</t>
  </si>
  <si>
    <t>64</t>
  </si>
  <si>
    <t>711471051</t>
  </si>
  <si>
    <t xml:space="preserve">Provedení izolace proti povrchové a podpovrchové tlakové vodě termoplasty  na ploše vodorovné V folií PVC lepenou</t>
  </si>
  <si>
    <t>460362695</t>
  </si>
  <si>
    <t>"PZ1"</t>
  </si>
  <si>
    <t>1,7</t>
  </si>
  <si>
    <t>65</t>
  </si>
  <si>
    <t>283220121</t>
  </si>
  <si>
    <t>fólie hydroizolační střešní mPVC mechanicky kotvená tl 1,5mm šedá</t>
  </si>
  <si>
    <t>-263641105</t>
  </si>
  <si>
    <t>1,7*1,15</t>
  </si>
  <si>
    <t>66</t>
  </si>
  <si>
    <t>998711102</t>
  </si>
  <si>
    <t xml:space="preserve">Přesun hmot pro izolace proti vodě, vlhkosti a plynům  stanovený z hmotnosti přesunovaného materiálu vodorovná dopravní vzdálenost do 50 m v objektech výšky přes 6 do 12 m</t>
  </si>
  <si>
    <t>-1999641276</t>
  </si>
  <si>
    <t>712</t>
  </si>
  <si>
    <t>Povlakové krytiny</t>
  </si>
  <si>
    <t>67</t>
  </si>
  <si>
    <t>712311101</t>
  </si>
  <si>
    <t xml:space="preserve">Provedení povlakové krytiny střech plochých do 10° natěradly a tmely za studena  nátěrem lakem penetračním nebo asfaltovým</t>
  </si>
  <si>
    <t>1939868818</t>
  </si>
  <si>
    <t>"doplnění střechy"</t>
  </si>
  <si>
    <t>8,2*6,5</t>
  </si>
  <si>
    <t>68</t>
  </si>
  <si>
    <t>-774827048</t>
  </si>
  <si>
    <t>53,3*0,0003</t>
  </si>
  <si>
    <t>69</t>
  </si>
  <si>
    <t>712340831</t>
  </si>
  <si>
    <t>Odstranění povlakové krytiny střech plochých do 10° z přitavených pásů NAIP v plné ploše jednovrstvé</t>
  </si>
  <si>
    <t>1007880861</t>
  </si>
  <si>
    <t>"střecha-parotěs"</t>
  </si>
  <si>
    <t>70</t>
  </si>
  <si>
    <t>712341559</t>
  </si>
  <si>
    <t>Provedení povlakové krytiny střech plochých do 10° pásy přitavením NAIP v plné ploše</t>
  </si>
  <si>
    <t>-64446590</t>
  </si>
  <si>
    <t>71</t>
  </si>
  <si>
    <t>1823431534</t>
  </si>
  <si>
    <t>53,3*1,15</t>
  </si>
  <si>
    <t>72</t>
  </si>
  <si>
    <t>712361701</t>
  </si>
  <si>
    <t xml:space="preserve">Provedení povlakové krytiny střech plochých do 10° fólií  položenou volně s přilepením spojů</t>
  </si>
  <si>
    <t>1811812929</t>
  </si>
  <si>
    <t>53,3</t>
  </si>
  <si>
    <t>73</t>
  </si>
  <si>
    <t>28342831</t>
  </si>
  <si>
    <t>fólie hydroizolační střešní TPO (FPO) určená ke stabilizaci přitížením a do vegetačních střech tl 1,5mm</t>
  </si>
  <si>
    <t>-665082443</t>
  </si>
  <si>
    <t>74</t>
  </si>
  <si>
    <t>712361801</t>
  </si>
  <si>
    <t>Odstranění povlakové krytiny střech plochých do 10° z fólií položenou volně se svařovanými nebo lepenými spoji</t>
  </si>
  <si>
    <t>-504970770</t>
  </si>
  <si>
    <t>"PVC fólie"</t>
  </si>
  <si>
    <t>"nopovka"</t>
  </si>
  <si>
    <t>75</t>
  </si>
  <si>
    <t>11331112.R</t>
  </si>
  <si>
    <t>Odstranění geosyntetik s uložením na vzdálenost do 20 m nebo naložením na dopravní prostředek geotextilie</t>
  </si>
  <si>
    <t>-1920114659</t>
  </si>
  <si>
    <t>"střecha"</t>
  </si>
  <si>
    <t>"pod+nad PVC fólií"</t>
  </si>
  <si>
    <t>8,2*6,5*2</t>
  </si>
  <si>
    <t>"pod+nad nopovkou"</t>
  </si>
  <si>
    <t>76</t>
  </si>
  <si>
    <t>712391171</t>
  </si>
  <si>
    <t xml:space="preserve">Provedení povlakové krytiny střech plochých do 10° -ostatní práce  provedení vrstvy textilní podkladní</t>
  </si>
  <si>
    <t>-8650357</t>
  </si>
  <si>
    <t>77</t>
  </si>
  <si>
    <t>69311172</t>
  </si>
  <si>
    <t>geotextilie PP s ÚV stabilizací 300g/m2</t>
  </si>
  <si>
    <t>1867686441</t>
  </si>
  <si>
    <t>78</t>
  </si>
  <si>
    <t>712391172</t>
  </si>
  <si>
    <t xml:space="preserve">Provedení povlakové krytiny střech plochých do 10° -ostatní práce  provedení vrstvy textilní ochranné</t>
  </si>
  <si>
    <t>-2126513692</t>
  </si>
  <si>
    <t>53,3*2</t>
  </si>
  <si>
    <t>79</t>
  </si>
  <si>
    <t>726235702</t>
  </si>
  <si>
    <t>53,3*1,15*2</t>
  </si>
  <si>
    <t>80</t>
  </si>
  <si>
    <t>712771271</t>
  </si>
  <si>
    <t>Provedení filtrační vrstvy vegetační střechy z textilií kladených volně s přesahem, sklon střechy do 5°</t>
  </si>
  <si>
    <t>-30359003</t>
  </si>
  <si>
    <t>81</t>
  </si>
  <si>
    <t>69311068</t>
  </si>
  <si>
    <t>geotextilie netkaná separační, ochranná, filtrační, drenážní PP 300g/m2</t>
  </si>
  <si>
    <t>382595535</t>
  </si>
  <si>
    <t>82</t>
  </si>
  <si>
    <t>712771331</t>
  </si>
  <si>
    <t>Provedení hydroakumulační vrstvy vegetační střechy z plastových nopových fólií s perforací, kladených volně na sraz, sklon střechy do 5°</t>
  </si>
  <si>
    <t>251377976</t>
  </si>
  <si>
    <t>83</t>
  </si>
  <si>
    <t>69334152</t>
  </si>
  <si>
    <t>fólie profilovaná (nopová) perforovaná HDPE s hydroakumulační a drenážní funkcí do vegetačních střech s výškou nopů 20mm</t>
  </si>
  <si>
    <t>326839170</t>
  </si>
  <si>
    <t>84</t>
  </si>
  <si>
    <t>712771401</t>
  </si>
  <si>
    <t>Provedení vegetační vrstvy vegetační střechy ze substrátu, tloušťky do 100 mm, sklon střechy do 5°</t>
  </si>
  <si>
    <t>1939745938</t>
  </si>
  <si>
    <t>"provedeno ze stávající vegetační vrstvy"</t>
  </si>
  <si>
    <t>85</t>
  </si>
  <si>
    <t>71290-001</t>
  </si>
  <si>
    <t>Opatření“ kvůli zamezení zatečení vody do objektu na dobu, kdy je krytina odstraněná</t>
  </si>
  <si>
    <t>-654360682</t>
  </si>
  <si>
    <t>86</t>
  </si>
  <si>
    <t>712990813.r</t>
  </si>
  <si>
    <t>Odstranění vegetační vrstvy do tl.100mm pro opětovné použití</t>
  </si>
  <si>
    <t>645478980</t>
  </si>
  <si>
    <t>"střecha-vegetační vrstva"</t>
  </si>
  <si>
    <t>87</t>
  </si>
  <si>
    <t>998712102</t>
  </si>
  <si>
    <t>Přesun hmot pro povlakové krytiny stanovený z hmotnosti přesunovaného materiálu vodorovná dopravní vzdálenost do 50 m v objektech výšky přes 6 do 12 m</t>
  </si>
  <si>
    <t>1455306354</t>
  </si>
  <si>
    <t>713</t>
  </si>
  <si>
    <t>Izolace tepelné</t>
  </si>
  <si>
    <t>88</t>
  </si>
  <si>
    <t>713110813</t>
  </si>
  <si>
    <t>Odstranění tepelné izolace stropů nebo podhledů z rohoží, pásů, dílců, desek, bloků volně kladených z vláknitých materiálů suchých, tloušťka izolace přes 100 mm</t>
  </si>
  <si>
    <t>1708046758</t>
  </si>
  <si>
    <t>"tl.250mm"</t>
  </si>
  <si>
    <t>"podhled z tahokovu"</t>
  </si>
  <si>
    <t>16,525*8,95+12,85*6</t>
  </si>
  <si>
    <t>89</t>
  </si>
  <si>
    <t>713111121</t>
  </si>
  <si>
    <t>Montáž tepelné izolace stropů rohožemi, pásy, dílci, deskami, bloky (izolační materiál ve specifikaci) rovných spodem s uchycením (drátem, páskou apod.)</t>
  </si>
  <si>
    <t>1808453922</t>
  </si>
  <si>
    <t>"skladba C3"</t>
  </si>
  <si>
    <t>36,8*2</t>
  </si>
  <si>
    <t>"skladba C5"</t>
  </si>
  <si>
    <t>0,7*2</t>
  </si>
  <si>
    <t>90</t>
  </si>
  <si>
    <t>63152099</t>
  </si>
  <si>
    <t>pás tepelně izolační univerzální λ=0,032-0,033 tl 100mm</t>
  </si>
  <si>
    <t>1259473673</t>
  </si>
  <si>
    <t>36,8*1,05</t>
  </si>
  <si>
    <t>0,7*1,05</t>
  </si>
  <si>
    <t>91</t>
  </si>
  <si>
    <t>63152103</t>
  </si>
  <si>
    <t>pás tepelně izolační univerzální λ=0,032-0,033 tl 150mm</t>
  </si>
  <si>
    <t>-1540398794</t>
  </si>
  <si>
    <t>92</t>
  </si>
  <si>
    <t>713111138</t>
  </si>
  <si>
    <t>Montáž tepelné izolace stropů rohožemi, pásy, dílci, deskami, bloky (izolační materiál ve specifikaci) žebrových spodem lepením celoplošně</t>
  </si>
  <si>
    <t>610412096</t>
  </si>
  <si>
    <t>"skladba C6"</t>
  </si>
  <si>
    <t>3,3</t>
  </si>
  <si>
    <t>93</t>
  </si>
  <si>
    <t>28376525</t>
  </si>
  <si>
    <t>deska izolační PIR s oboustranným textilním rounem tl.50mm</t>
  </si>
  <si>
    <t>1062103869</t>
  </si>
  <si>
    <t>3,3*1,05</t>
  </si>
  <si>
    <t>94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</si>
  <si>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</si>
  <si>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</si>
  <si>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-539267004</t>
  </si>
  <si>
    <t>8,895*3,325+6,38*9,945+8,895*3,416-1,35*0,2*2</t>
  </si>
  <si>
    <t>95</t>
  </si>
  <si>
    <t>713121111</t>
  </si>
  <si>
    <t>Montáž tepelné izolace podlah rohožemi, pásy, deskami, dílci, bloky (izolační materiál ve specifikaci) kladenými volně jednovrstvá</t>
  </si>
  <si>
    <t>1448686099</t>
  </si>
  <si>
    <t>96</t>
  </si>
  <si>
    <t>28372304</t>
  </si>
  <si>
    <t>deska EPS 100 pro konstrukce s běžným zatížením λ=0,037 tl 10mm</t>
  </si>
  <si>
    <t>1187764224</t>
  </si>
  <si>
    <t>102,5*1,05</t>
  </si>
  <si>
    <t>21,8*1,05</t>
  </si>
  <si>
    <t>97</t>
  </si>
  <si>
    <t>28376423</t>
  </si>
  <si>
    <t>deska z polystyrénu XPS, hrana polodrážková a hladký povrch 300kPA tl 120mm</t>
  </si>
  <si>
    <t>-1449906799</t>
  </si>
  <si>
    <t>"pevnost po stlačení 200kPa"</t>
  </si>
  <si>
    <t>135,4*1,05</t>
  </si>
  <si>
    <t>32,2*1,05</t>
  </si>
  <si>
    <t>98</t>
  </si>
  <si>
    <t>713130813</t>
  </si>
  <si>
    <t>Odstranění tepelné izolace stěn a příček z rohoží, pásů, dílců, desek, bloků volně kladených z vláknitých materiálů, tloušťka izolace přes 100 mm</t>
  </si>
  <si>
    <t>618877111</t>
  </si>
  <si>
    <t>"izolace obvodového pláště"</t>
  </si>
  <si>
    <t>11*1</t>
  </si>
  <si>
    <t>99</t>
  </si>
  <si>
    <t>71313084.R</t>
  </si>
  <si>
    <t>Odstranění tepelné izolace stěn a příček z rohoží, pásů, dílců, desek, bloků připevněných lepením z vláknitých materiálů, tloušťka izolace přes 100 mm</t>
  </si>
  <si>
    <t>-628785142</t>
  </si>
  <si>
    <t>100</t>
  </si>
  <si>
    <t>713131141</t>
  </si>
  <si>
    <t>Montáž tepelné izolace stěn rohožemi, pásy, deskami, dílci, bloky (izolační materiál ve specifikaci) lepením celoplošně</t>
  </si>
  <si>
    <t>49863311</t>
  </si>
  <si>
    <t>"základy z boku"</t>
  </si>
  <si>
    <t>(49,165+0,16*5)*0,92</t>
  </si>
  <si>
    <t>"stáv.patka shora-PZ1"</t>
  </si>
  <si>
    <t>101</t>
  </si>
  <si>
    <t>28376359</t>
  </si>
  <si>
    <t>deska perimetrická pro zateplení spodních staveb 200kPa λ=0,034 tl 160mm</t>
  </si>
  <si>
    <t>569204355</t>
  </si>
  <si>
    <t>(49,165+0,16*5)*0,92*1,05</t>
  </si>
  <si>
    <t>102</t>
  </si>
  <si>
    <t>28376364</t>
  </si>
  <si>
    <t>deska perimetrická pro zateplení spodních staveb 200kPa λ=0,034 tl 220mm</t>
  </si>
  <si>
    <t>-916705509</t>
  </si>
  <si>
    <t xml:space="preserve">"stáv.patka shora-PZ1" </t>
  </si>
  <si>
    <t>1,7*1,05</t>
  </si>
  <si>
    <t>103</t>
  </si>
  <si>
    <t>713140821</t>
  </si>
  <si>
    <t>Odstranění tepelné izolace střech plochých z rohoží, pásů, dílců, desek, bloků nadstřešních izolací volně položených z polystyrenu suchého, tloušťka izolace do 100 mm</t>
  </si>
  <si>
    <t>2119503203</t>
  </si>
  <si>
    <t>"EPS tl. 20-110mm"</t>
  </si>
  <si>
    <t>"EPS tl.80mm"</t>
  </si>
  <si>
    <t>"EPS tl.100mm"</t>
  </si>
  <si>
    <t>104</t>
  </si>
  <si>
    <t>713141151</t>
  </si>
  <si>
    <t>Montáž tepelné izolace střech plochých rohožemi, pásy, deskami, dílci, bloky (izolační materiál ve specifikaci) kladenými volně jednovrstvá</t>
  </si>
  <si>
    <t>-1112141482</t>
  </si>
  <si>
    <t>105</t>
  </si>
  <si>
    <t>28376422</t>
  </si>
  <si>
    <t>deska z polystyrénu XPS, hrana polodrážková a hladký povrch 300kPA tl 100mm</t>
  </si>
  <si>
    <t>-152049431</t>
  </si>
  <si>
    <t>53,3*1,05</t>
  </si>
  <si>
    <t>106</t>
  </si>
  <si>
    <t>713141152</t>
  </si>
  <si>
    <t>Montáž tepelné izolace střech plochých rohožemi, pásy, deskami, dílci, bloky (izolační materiál ve specifikaci) kladenými volně dvouvrstvá</t>
  </si>
  <si>
    <t>1245088494</t>
  </si>
  <si>
    <t>107</t>
  </si>
  <si>
    <t>28372308</t>
  </si>
  <si>
    <t>deska EPS 100 pro konstrukce s běžným zatížením λ=0,037 tl 80mm</t>
  </si>
  <si>
    <t>1899903181</t>
  </si>
  <si>
    <t>108</t>
  </si>
  <si>
    <t>283761011</t>
  </si>
  <si>
    <t>klín izolační z pěnového polystyrenu EPS GREY 100 spádový</t>
  </si>
  <si>
    <t>620299132</t>
  </si>
  <si>
    <t>53,3*(0,02+0,11)/2*1,05</t>
  </si>
  <si>
    <t>109</t>
  </si>
  <si>
    <t>713141263</t>
  </si>
  <si>
    <t>Montáž tepelné izolace střech plochých mechanické přikotvení šrouby včetně dodávky šroubů, bez položení tepelné izolace tl. izolace přes 240 mm do betonu</t>
  </si>
  <si>
    <t>1598285583</t>
  </si>
  <si>
    <t>110</t>
  </si>
  <si>
    <t>713191132</t>
  </si>
  <si>
    <t>Montáž tepelné izolace stavebních konstrukcí - doplňky a konstrukční součásti podlah, stropů vrchem nebo střech překrytím fólií separační z PE</t>
  </si>
  <si>
    <t>1191336162</t>
  </si>
  <si>
    <t>111</t>
  </si>
  <si>
    <t>28329041</t>
  </si>
  <si>
    <t>fólie PE separační či ochranná tl 0,1mm</t>
  </si>
  <si>
    <t>-1496513840</t>
  </si>
  <si>
    <t>102,5*1,15</t>
  </si>
  <si>
    <t>21,8*1,15</t>
  </si>
  <si>
    <t>112</t>
  </si>
  <si>
    <t>28323063</t>
  </si>
  <si>
    <t>fólie LDPE (650 kg/m3) proti zemní vlhkosti nad úrovní terénu tl 0,6mm</t>
  </si>
  <si>
    <t>203957103</t>
  </si>
  <si>
    <t>135,4*1,15</t>
  </si>
  <si>
    <t>32,2*1,15</t>
  </si>
  <si>
    <t>113</t>
  </si>
  <si>
    <t>998713102</t>
  </si>
  <si>
    <t>Přesun hmot pro izolace tepelné stanovený z hmotnosti přesunovaného materiálu vodorovná dopravní vzdálenost do 50 m v objektech výšky přes 6 m do 12 m</t>
  </si>
  <si>
    <t>741913917</t>
  </si>
  <si>
    <t>716</t>
  </si>
  <si>
    <t>Protipožární nástřik</t>
  </si>
  <si>
    <t>114</t>
  </si>
  <si>
    <t>713511531</t>
  </si>
  <si>
    <t xml:space="preserve">Montáž tepelné izolace protipožárním nástřikem  sloupů, průvlaků nebo trámů ocelových profilu I, T, U, L na podkladní kotvící nátěr, tl. 10 mm</t>
  </si>
  <si>
    <t>1470176895</t>
  </si>
  <si>
    <t>"stávající ocelová kce"</t>
  </si>
  <si>
    <t>27950/1000*32</t>
  </si>
  <si>
    <t>115</t>
  </si>
  <si>
    <t>200-001</t>
  </si>
  <si>
    <t>protipožární nástřiková hmota</t>
  </si>
  <si>
    <t>-1413600190</t>
  </si>
  <si>
    <t>116</t>
  </si>
  <si>
    <t>713511551</t>
  </si>
  <si>
    <t xml:space="preserve">Montáž tepelné izolace protipožárním nástřikem  nátěr kotvící</t>
  </si>
  <si>
    <t>1478587667</t>
  </si>
  <si>
    <t>117</t>
  </si>
  <si>
    <t>200-002</t>
  </si>
  <si>
    <t>fixační nátěrová hmota</t>
  </si>
  <si>
    <t>-1518854326</t>
  </si>
  <si>
    <t>118</t>
  </si>
  <si>
    <t>-590160731</t>
  </si>
  <si>
    <t>720</t>
  </si>
  <si>
    <t>ZTI</t>
  </si>
  <si>
    <t>119</t>
  </si>
  <si>
    <t>720-01</t>
  </si>
  <si>
    <t>ZTI viz.příloha</t>
  </si>
  <si>
    <t>Kč</t>
  </si>
  <si>
    <t>-2036063453</t>
  </si>
  <si>
    <t>730</t>
  </si>
  <si>
    <t>Vytápění+RTCH</t>
  </si>
  <si>
    <t>120</t>
  </si>
  <si>
    <t>730-001</t>
  </si>
  <si>
    <t>Vytápění+RTCH viz.příloha</t>
  </si>
  <si>
    <t>-1251530982</t>
  </si>
  <si>
    <t>763</t>
  </si>
  <si>
    <t>Konstrukce suché výstavby</t>
  </si>
  <si>
    <t>121</t>
  </si>
  <si>
    <t>763111462.R1</t>
  </si>
  <si>
    <t xml:space="preserve">Si01 SDK příčka tl 150 mm profil CW+UW 100 desky 2x akustická 12,5 s izolací MV 80mm  Rw min 47 dB, včetně přebroušení a vytmelení, doplňků pro správnou fci příčky, systémové řešení</t>
  </si>
  <si>
    <t>-1981065624</t>
  </si>
  <si>
    <t>(8,855+0,15+6,55+2,58+2,51+3,72+3,72+3,02+2,85+4,57+0,7+4,64)*3,98</t>
  </si>
  <si>
    <t>(3,7+3,5+9,945+9,945)*3,98-0,98*2,02*6-0,88*2,02*6</t>
  </si>
  <si>
    <t>122</t>
  </si>
  <si>
    <t>763121411</t>
  </si>
  <si>
    <t xml:space="preserve">Si04  Stěna předsazená ze sádrokartonových desek s nosnou konstrukcí z ocelových profilů CW, UW jednoduše opláštěná deskou standardní A tl. 12,5 mm bez izolace, EI 15, stěna tl. 62,5 mm, profil 50, včetně přebroušení a vytmelení, doplňků pro správnou fci příčky, systémové řešení</t>
  </si>
  <si>
    <t>443978363</t>
  </si>
  <si>
    <t>21,4</t>
  </si>
  <si>
    <t>123</t>
  </si>
  <si>
    <t>76312146.R</t>
  </si>
  <si>
    <t xml:space="preserve">Si02  SDK stěna předsazená profil CW+UW 50 desky 2xDFH2 12,5 s izolací z MV tl.40mm,včetně přebroušení a vytmelení, doplňků pro správnou fci příčky, systémové řešení</t>
  </si>
  <si>
    <t>439468783</t>
  </si>
  <si>
    <t>(4,01+4,64+2,38+3,66+1,31+1,31)*3,98-2,259</t>
  </si>
  <si>
    <t>(2,38+9,095+4,57+2,85+3,02+1,95+8,895+8,895+2,51)*0,88</t>
  </si>
  <si>
    <t>124</t>
  </si>
  <si>
    <t>76312147.R</t>
  </si>
  <si>
    <t xml:space="preserve">Si03  SDK stěna předsazená profil CW+UW 50 desky 2xDFH2 12,5 bez izolace, včetně přebroušení a vytmelení, doplňků pro správnou fci příčky, systémové řešení</t>
  </si>
  <si>
    <t>1255954244</t>
  </si>
  <si>
    <t>(3,92+6,415)*3,98-1,45*2+1,267</t>
  </si>
  <si>
    <t>125</t>
  </si>
  <si>
    <t>763131411</t>
  </si>
  <si>
    <t xml:space="preserve">Podhled ze sádrokartonových desek  dvouvrstvá zavěšená spodní konstrukce z ocelových profilů CD, UD jednoduše opláštěná deskou standardní A, tl. 12,5 mm, bez izolace, vč. přebroušení a vytmelení</t>
  </si>
  <si>
    <t>965188350</t>
  </si>
  <si>
    <t>"vč. rektifikovatelných závěsů"</t>
  </si>
  <si>
    <t>"skladba C2"</t>
  </si>
  <si>
    <t>5,9</t>
  </si>
  <si>
    <t>126</t>
  </si>
  <si>
    <t>763131431</t>
  </si>
  <si>
    <t xml:space="preserve">Podhled ze sádrokartonových desek  dvouvrstvá zavěšená spodní konstrukce z ocelových profilů CD, UD jednoduše opláštěná deskou protipožární DF, tl. 12,5 mm, bez izolace, REI do 90, vč. přebroušení a vytmelení</t>
  </si>
  <si>
    <t>-321853851</t>
  </si>
  <si>
    <t>"skladba C4"</t>
  </si>
  <si>
    <t>218,8</t>
  </si>
  <si>
    <t>127</t>
  </si>
  <si>
    <t>763135102</t>
  </si>
  <si>
    <t>Montáž sádrokartonového podhledu kazetového demontovatelného, velikosti kazet 600x600 mm včetně zavěšené nosné konstrukce polozapuštěné</t>
  </si>
  <si>
    <t>-11120741</t>
  </si>
  <si>
    <t>"skrytý rastr"</t>
  </si>
  <si>
    <t>"skladba C1"</t>
  </si>
  <si>
    <t>353,2</t>
  </si>
  <si>
    <t>128</t>
  </si>
  <si>
    <t>5903057.2</t>
  </si>
  <si>
    <t>podhled kazetový bez děrování zapuštěná hrana tl 10mm 600x600mm, viditelný povrch je pokryt sklenou tkaninou v bílé barvě. zadní strana je pokryta sklovlákennou tkaninou, zvuk. pohltivost NRC = 0,75</t>
  </si>
  <si>
    <t>-1216549367</t>
  </si>
  <si>
    <t>353,2*1,1</t>
  </si>
  <si>
    <t>129</t>
  </si>
  <si>
    <t>763135812</t>
  </si>
  <si>
    <t xml:space="preserve">Demontáž podhledu sádrokartonového  kazetového na zavěšeném na roštu polozapuštěném</t>
  </si>
  <si>
    <t>-1928325443</t>
  </si>
  <si>
    <t>"sú12"</t>
  </si>
  <si>
    <t>19,78*4,175-2*2,1-7,7*1,4</t>
  </si>
  <si>
    <t>"SÚ2"</t>
  </si>
  <si>
    <t>3,845*(5,4+2,2+5,555)</t>
  </si>
  <si>
    <t>13,375*4,9+6,4*0,83+3,7*0,2-3,5*0,195</t>
  </si>
  <si>
    <t>130</t>
  </si>
  <si>
    <t>76390-002</t>
  </si>
  <si>
    <t>Dělící příčka mezi fasádou a SDK příčkou , 2x UD 28/27/0,6 + oboustranně deska Silent, výplň MV, vč. přebroušení a vytmelení</t>
  </si>
  <si>
    <t>-348728821</t>
  </si>
  <si>
    <t>0,1*1,85*4+0,25*2,8</t>
  </si>
  <si>
    <t>131</t>
  </si>
  <si>
    <t>998763302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</si>
  <si>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</si>
  <si>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-1631907482</t>
  </si>
  <si>
    <t>766</t>
  </si>
  <si>
    <t>Konstrukce truhlářské</t>
  </si>
  <si>
    <t>132</t>
  </si>
  <si>
    <t>76600-0001</t>
  </si>
  <si>
    <t xml:space="preserve">T 1   M+D parapetní deska š.110mm, DTD deska s nosem s CPL povrchem, barva dle rámu okna, kompletní provedení</t>
  </si>
  <si>
    <t>-1069243575</t>
  </si>
  <si>
    <t>1,72+2,38+2,51+2,95+3,07+4,95+17,79+9,09</t>
  </si>
  <si>
    <t>133</t>
  </si>
  <si>
    <t>766691914</t>
  </si>
  <si>
    <t xml:space="preserve">Ostatní práce  vyvěšení nebo zavěšení křídel s případným uložením a opětovným zavěšením po provedení stavebních změn dřevěných dveřních, plochy do 2 m2</t>
  </si>
  <si>
    <t>751805692</t>
  </si>
  <si>
    <t>134</t>
  </si>
  <si>
    <t>766691915</t>
  </si>
  <si>
    <t xml:space="preserve">Ostatní práce  vyvěšení nebo zavěšení křídel s případným uložením a opětovným zavěšením po provedení stavebních změn dřevěných dveřních, plochy přes 2 m2</t>
  </si>
  <si>
    <t>673532612</t>
  </si>
  <si>
    <t>7661</t>
  </si>
  <si>
    <t>Dveře</t>
  </si>
  <si>
    <t>135</t>
  </si>
  <si>
    <t>76610-1001</t>
  </si>
  <si>
    <t xml:space="preserve">Di 1   M+D vnitřní dveře 800x1970mm, 1/3 prosklení, vč.obložkové zárubně, kotvení, kování, zámku, veškerých doplňků, povrchové úpravy, kompletní provedení dle PD </t>
  </si>
  <si>
    <t>-1690741606</t>
  </si>
  <si>
    <t>136</t>
  </si>
  <si>
    <t>76610-1002</t>
  </si>
  <si>
    <t xml:space="preserve">Di 2   M+D vnitřní dveře 900x1970mm, 1/3 prosklení, vč.obložkové zárubně, kotvení, kování, zámku, veškerých doplňků, povrchové úpravy, kompletní provedení dle PD </t>
  </si>
  <si>
    <t>79045551</t>
  </si>
  <si>
    <t>137</t>
  </si>
  <si>
    <t>76610-1003</t>
  </si>
  <si>
    <t xml:space="preserve">Di 3   M+D vnitřní dveře 900x1970mm, 1/3 prosklení, vč.obložkové zárubně, kotvení, kování, zámku, veškerých doplňků, povrchové úpravy, kompletní provedení dle PD </t>
  </si>
  <si>
    <t>-1249676331</t>
  </si>
  <si>
    <t>138</t>
  </si>
  <si>
    <t>76610-1004</t>
  </si>
  <si>
    <t xml:space="preserve">Di 4   M+D vnitřní dveře 1800x1970mm, 1/2 prosklené, EW30DP3-C2, vč.obložkové zárubně, kotvení, kování, zámku, veškerých doplňků, povrchové úpravy, kompletní provedení dle PD </t>
  </si>
  <si>
    <t>-164835307</t>
  </si>
  <si>
    <t>767</t>
  </si>
  <si>
    <t>Konstrukce zámečnické</t>
  </si>
  <si>
    <t>139</t>
  </si>
  <si>
    <t>76700-1001</t>
  </si>
  <si>
    <t xml:space="preserve">Z/01   M+D čistící zóna 1200x2600x30mm, čistící koberec na střední zátěž z pp s pogumovaným rubem v Al rámu zapuštěném do podlahy</t>
  </si>
  <si>
    <t>2073228807</t>
  </si>
  <si>
    <t>140</t>
  </si>
  <si>
    <t>76700-1002</t>
  </si>
  <si>
    <t xml:space="preserve">Z/02  M+D dilatační objektová lišta</t>
  </si>
  <si>
    <t>-139405568</t>
  </si>
  <si>
    <t>141</t>
  </si>
  <si>
    <t>76700-1003</t>
  </si>
  <si>
    <t xml:space="preserve">Z/03  M+D akustický panel 2700x600mm, vč. kotvení, kompletní dodávka</t>
  </si>
  <si>
    <t>1590581613</t>
  </si>
  <si>
    <t>142</t>
  </si>
  <si>
    <t>76700-1004</t>
  </si>
  <si>
    <t>M+D ocelová kce pod VZT na střeše, žár.pozink, vč. kotvení a veškerých prací s tím souvisejících, kompletní provedení dle PD</t>
  </si>
  <si>
    <t>kg</t>
  </si>
  <si>
    <t>-210345982</t>
  </si>
  <si>
    <t>143</t>
  </si>
  <si>
    <t>76700-1005</t>
  </si>
  <si>
    <t>Úprava stávajícího záchytného systému</t>
  </si>
  <si>
    <t>23287144</t>
  </si>
  <si>
    <t>144</t>
  </si>
  <si>
    <t>76700-901</t>
  </si>
  <si>
    <t>M+D nosný rošt podhledů pro tepelnou izolaci</t>
  </si>
  <si>
    <t>-301576775</t>
  </si>
  <si>
    <t>36,8</t>
  </si>
  <si>
    <t>0,7</t>
  </si>
  <si>
    <t>145</t>
  </si>
  <si>
    <t>76700-902</t>
  </si>
  <si>
    <t xml:space="preserve">M+D nosný rošt podhledů </t>
  </si>
  <si>
    <t>1608804013</t>
  </si>
  <si>
    <t>146</t>
  </si>
  <si>
    <t>76700-903</t>
  </si>
  <si>
    <t xml:space="preserve">Se01  doplnění stávajícího obvodového pláště, po demontáži stáv.podhledu a zabudování prosklených ploch do Al rámů , minerál.vata tl.200mm vč. demontáže a montáže části stávajícího obvod pláště z keram.šablon nas ocel.kci</t>
  </si>
  <si>
    <t>-121232880</t>
  </si>
  <si>
    <t>147</t>
  </si>
  <si>
    <t>76700-904</t>
  </si>
  <si>
    <t xml:space="preserve">Se02  doplnění stávajícího obvodového pláště, po demontáži stáv.podhledu a zabudování prosklených ploch do Al rámů , minerál.vata tl.200mm vč. demontáže a montáže části stávajícího obvod pláště z keram.šablon nas ocel.kci</t>
  </si>
  <si>
    <t>-1683990587</t>
  </si>
  <si>
    <t>148</t>
  </si>
  <si>
    <t>76700-905</t>
  </si>
  <si>
    <t xml:space="preserve">Se03  Obalení stávajícího ocelového sloupu plechem Alubond, vč. 200mm minerální vaty</t>
  </si>
  <si>
    <t>-166786313</t>
  </si>
  <si>
    <t>149</t>
  </si>
  <si>
    <t>76700-906</t>
  </si>
  <si>
    <t xml:space="preserve">Si05   obklad sloupu materiálem splňujícím PO R45DP1</t>
  </si>
  <si>
    <t>146670202</t>
  </si>
  <si>
    <t>150</t>
  </si>
  <si>
    <t>767134801</t>
  </si>
  <si>
    <t>Demontáž stěn a příček z plechů oplechování stěn plechy nýtovanými</t>
  </si>
  <si>
    <t>-523492214</t>
  </si>
  <si>
    <t>"oplechování sloupů"</t>
  </si>
  <si>
    <t>1*3,14*2,8*2</t>
  </si>
  <si>
    <t>151</t>
  </si>
  <si>
    <t>767134802</t>
  </si>
  <si>
    <t>Demontáž stěn a příček z plechů oplechování stěn plechy šroubovanými</t>
  </si>
  <si>
    <t>1220508564</t>
  </si>
  <si>
    <t>"obvodový plášť - oplechovaná část"</t>
  </si>
  <si>
    <t>11*1*2</t>
  </si>
  <si>
    <t>152</t>
  </si>
  <si>
    <t>767135821</t>
  </si>
  <si>
    <t>Demontáž stěn a příček z plechů roštu pro oplechování z kazet</t>
  </si>
  <si>
    <t>549206910</t>
  </si>
  <si>
    <t>153</t>
  </si>
  <si>
    <t>767161123</t>
  </si>
  <si>
    <t xml:space="preserve">Montáž zábradlí rovného  z trubek nebo tenkostěnných profilů na ocelovou konstrukci, hmotnosti 1 m zábradlí do 20 kg</t>
  </si>
  <si>
    <t>2073599390</t>
  </si>
  <si>
    <t>154</t>
  </si>
  <si>
    <t>767161813</t>
  </si>
  <si>
    <t>Demontáž zábradlí do suti rovného nerozebíratelný spoj hmotnosti 1 m zábradlí do 20 kg</t>
  </si>
  <si>
    <t>860858750</t>
  </si>
  <si>
    <t>155</t>
  </si>
  <si>
    <t>767581803</t>
  </si>
  <si>
    <t xml:space="preserve">Demontáž podhledů  tvarovaných plechů</t>
  </si>
  <si>
    <t>654590315</t>
  </si>
  <si>
    <t>156</t>
  </si>
  <si>
    <t>767582800</t>
  </si>
  <si>
    <t xml:space="preserve">Demontáž podhledů  roštů</t>
  </si>
  <si>
    <t>-1087029680</t>
  </si>
  <si>
    <t>157</t>
  </si>
  <si>
    <t>767583711</t>
  </si>
  <si>
    <t xml:space="preserve">Montáž kovových podhledů  lamelových doplňků závěsných táhel nosných roštů</t>
  </si>
  <si>
    <t>860085987</t>
  </si>
  <si>
    <t>36,8+36,8</t>
  </si>
  <si>
    <t>0,7+0,7</t>
  </si>
  <si>
    <t>158</t>
  </si>
  <si>
    <t>55300101</t>
  </si>
  <si>
    <t>závěsná táhla rektifikovatelná</t>
  </si>
  <si>
    <t>-1898734265</t>
  </si>
  <si>
    <t>75*1,1</t>
  </si>
  <si>
    <t>159</t>
  </si>
  <si>
    <t>767584702</t>
  </si>
  <si>
    <t xml:space="preserve">Montáž kovových podhledů  ostatních z tvarovaných plechů, připevněných šroubováním</t>
  </si>
  <si>
    <t>1732319897</t>
  </si>
  <si>
    <t>160</t>
  </si>
  <si>
    <t>1594525.1</t>
  </si>
  <si>
    <t>plech děrovaný tahokov žárovaný pozink povrch.úprava RAL 7016</t>
  </si>
  <si>
    <t>1710691920</t>
  </si>
  <si>
    <t>36,8*1,1</t>
  </si>
  <si>
    <t>161</t>
  </si>
  <si>
    <t>767712811</t>
  </si>
  <si>
    <t xml:space="preserve">Demontáž výkladců zapuštěných  šroubovaných</t>
  </si>
  <si>
    <t>549910140</t>
  </si>
  <si>
    <t>"obvodový plášť"</t>
  </si>
  <si>
    <t>11*(3,8-1+0,15)</t>
  </si>
  <si>
    <t>162</t>
  </si>
  <si>
    <t>998767102</t>
  </si>
  <si>
    <t xml:space="preserve">Přesun hmot pro zámečnické konstrukce  stanovený z hmotnosti přesunovaného materiálu vodorovná dopravní vzdálenost do 50 m v objektech výšky přes 6 do 12 m</t>
  </si>
  <si>
    <t>324089392</t>
  </si>
  <si>
    <t>7671</t>
  </si>
  <si>
    <t>Prosklené fasády</t>
  </si>
  <si>
    <t>163</t>
  </si>
  <si>
    <t>7671-1001</t>
  </si>
  <si>
    <t xml:space="preserve">PS1   M+D prosklená stěna 2250x3980mm s dveřmi, vč.návaznosti na stávající obvodový plášť, lištování, kotvení, oplechování a zaizolování horní části, veškerých doplňků, povrchové úpravy (např.čtečka, elektromag.zámek atp),  kompletní provedení dle PD</t>
  </si>
  <si>
    <t>1966285729</t>
  </si>
  <si>
    <t>164</t>
  </si>
  <si>
    <t>7671-1002</t>
  </si>
  <si>
    <t xml:space="preserve">PS2   M+D prosklená stěna 1310x3980mm vč. lištování, kotvení, oplechování a zaizolování horní části, veškerých doplňků, povrchové úpravy, kompletní provedení dle PD</t>
  </si>
  <si>
    <t>-1436761147</t>
  </si>
  <si>
    <t>165</t>
  </si>
  <si>
    <t>7671-1003</t>
  </si>
  <si>
    <t xml:space="preserve">PS3   M+D prosklená stěna 13350x3300mm vč. lištování, kotvení,  oplechování a zaizolování horní části, veškerých doplňků, povrchové úpravy, kompletní provedení dle PD</t>
  </si>
  <si>
    <t>1740138460</t>
  </si>
  <si>
    <t>166</t>
  </si>
  <si>
    <t>7671-1004</t>
  </si>
  <si>
    <t xml:space="preserve">PS4   M+D prosklená stěna 7710x3980mm vč. lištování, kotvení, oplechování a zaizolování horní části, veškerých doplňků, povrchové úpravy, kompletní provedení dle PD</t>
  </si>
  <si>
    <t>-1505415838</t>
  </si>
  <si>
    <t>167</t>
  </si>
  <si>
    <t>7671-1005</t>
  </si>
  <si>
    <t xml:space="preserve">PS5   M+D prosklená stěna 3735x3980mm vč. lištování, kotvení, oplechování a zaizolování horní části, veškerých doplňků, povrchové úpravy, kompletní provedení dle PD</t>
  </si>
  <si>
    <t>-938092937</t>
  </si>
  <si>
    <t>168</t>
  </si>
  <si>
    <t>7671-1006</t>
  </si>
  <si>
    <t xml:space="preserve">PS6   M+D prosklená stěna 640x3300mm vč. lištování, kotvení, oplechování a zaizolování horní části, veškerých doplňků, povrchové úpravy, kompletní provedení dle PD</t>
  </si>
  <si>
    <t>-1063098407</t>
  </si>
  <si>
    <t>169</t>
  </si>
  <si>
    <t>7671-1007</t>
  </si>
  <si>
    <t xml:space="preserve">PS7   M+D prosklená stěna 4055x3300mm vč. lištování, kotvení, oplechování a zaizolování horní části, veškerých doplňků, povrchové úpravy, kompletní provedení dle PD</t>
  </si>
  <si>
    <t>-1208338346</t>
  </si>
  <si>
    <t>170</t>
  </si>
  <si>
    <t>7671-1008</t>
  </si>
  <si>
    <t xml:space="preserve">PS8   M+D prosklená stěna 9615x3300mm vč. lištování, kotvení, oplechování a zaizolování horní části, veškerých doplňků, povrchové úpravy, kompletní provedení dle PD</t>
  </si>
  <si>
    <t>1325432015</t>
  </si>
  <si>
    <t>171</t>
  </si>
  <si>
    <t>7671-1009</t>
  </si>
  <si>
    <t xml:space="preserve">PS9   M+D prosklená stěna 1345x3980mm, EW30DP1 vč. lištování, kotvení, oplechování a zaizolování horní části, veškerých doplňků, povrchové úpravy, kompletní provedení dle PD</t>
  </si>
  <si>
    <t>-1003625585</t>
  </si>
  <si>
    <t>172</t>
  </si>
  <si>
    <t>7671-1010</t>
  </si>
  <si>
    <t xml:space="preserve">PS10   M+D prosklená stěna 2250x3980mm, EW30DP1 vč.návaznosti na stávající obvodový plášť, lištování, kotvení, oplechování a zaizolování horní části, veškerých doplňků, povrchové úpravy, kompletní provedení dle PD</t>
  </si>
  <si>
    <t>68288554</t>
  </si>
  <si>
    <t>7672</t>
  </si>
  <si>
    <t>Předokenní žaluzie</t>
  </si>
  <si>
    <t>173</t>
  </si>
  <si>
    <t>7672-1001</t>
  </si>
  <si>
    <t xml:space="preserve">OZ 1  M+D exterierové předokenní hliníkové žaluzie 1800x2000mm, vč. el.pohu a dálkového ovládání, veškerých doplňků, kompletní provední dle PD</t>
  </si>
  <si>
    <t>1085544952</t>
  </si>
  <si>
    <t>174</t>
  </si>
  <si>
    <t>7672-1002</t>
  </si>
  <si>
    <t xml:space="preserve">OZ 2  M+D exterierové předokenní hliníkové žaluzie 2250x2000mm, vč. el.pohu a dálkového ovládání, veškerých doplňků, kompletní provední dle PD</t>
  </si>
  <si>
    <t>1503179009</t>
  </si>
  <si>
    <t>175</t>
  </si>
  <si>
    <t>7672-1003</t>
  </si>
  <si>
    <t xml:space="preserve">OZ 3  M+D exterierové předokenní hliníkové žaluzie 2550x2000mm, vč. el.pohu a dálkového ovládání, veškerých doplňků, kompletní provední dle PD</t>
  </si>
  <si>
    <t>1477894699</t>
  </si>
  <si>
    <t>176</t>
  </si>
  <si>
    <t>7672-1004</t>
  </si>
  <si>
    <t xml:space="preserve">OZ 4  M+D exterierové předokenní hliníkové žaluzie 3000x2000mm, vč. el.pohu a dálkového ovládání, veškerých doplňků, kompletní provední dle PD</t>
  </si>
  <si>
    <t>-1342347150</t>
  </si>
  <si>
    <t>177</t>
  </si>
  <si>
    <t>7672-1005</t>
  </si>
  <si>
    <t xml:space="preserve">OZ 5  M+D exterierové předokenní hliníkové žaluzie 3100x2000mm, vč. el.pohu a dálkového ovládání, veškerých doplňků, kompletní provední dle PD</t>
  </si>
  <si>
    <t>1536130995</t>
  </si>
  <si>
    <t>178</t>
  </si>
  <si>
    <t>7672-1006</t>
  </si>
  <si>
    <t xml:space="preserve">OZ 6  M+D exterierové předokenní hliníkové žaluzie 5000x2000mm, vč. el.pohu a dálkového ovládání, veškerých doplňků, kompletní provední dle PD</t>
  </si>
  <si>
    <t>-889163001</t>
  </si>
  <si>
    <t>776</t>
  </si>
  <si>
    <t>Podlahy povlakové</t>
  </si>
  <si>
    <t>179</t>
  </si>
  <si>
    <t>776111111</t>
  </si>
  <si>
    <t>Příprava podkladu broušení podlah nového podkladu anhydritového</t>
  </si>
  <si>
    <t>-2084794828</t>
  </si>
  <si>
    <t>180</t>
  </si>
  <si>
    <t>776111311</t>
  </si>
  <si>
    <t>Příprava podkladu vysátí podlah</t>
  </si>
  <si>
    <t>-17822157</t>
  </si>
  <si>
    <t>181</t>
  </si>
  <si>
    <t>776121321</t>
  </si>
  <si>
    <t>Příprava podkladu penetrace neředěná podlah</t>
  </si>
  <si>
    <t>550243928</t>
  </si>
  <si>
    <t>182</t>
  </si>
  <si>
    <t>776141111</t>
  </si>
  <si>
    <t>Příprava podkladu vyrovnání samonivelační stěrkou podlah min.pevnosti 20 MPa, tloušťky do 3 mm</t>
  </si>
  <si>
    <t>-914027780</t>
  </si>
  <si>
    <t>183</t>
  </si>
  <si>
    <t>776201811</t>
  </si>
  <si>
    <t>Demontáž povlakových podlahovin lepených ručně bez podložky</t>
  </si>
  <si>
    <t>1732932905</t>
  </si>
  <si>
    <t>"podlaha"</t>
  </si>
  <si>
    <t>3,845*(5,4+2,2+5,555)+4,9*13,375+6,4*0,85+3,7*0,2</t>
  </si>
  <si>
    <t>"vytažení na stěny"</t>
  </si>
  <si>
    <t>(3,845*4+5,4*2+2,2*2+5,555*2+13,375*2+0,8*2+0,2*2-1,8*3-0,9*4)*0,15</t>
  </si>
  <si>
    <t>184</t>
  </si>
  <si>
    <t>776211111</t>
  </si>
  <si>
    <t>Montáž textilních podlahovin lepením pásů standardních</t>
  </si>
  <si>
    <t>-343123378</t>
  </si>
  <si>
    <t>185</t>
  </si>
  <si>
    <t>69751062</t>
  </si>
  <si>
    <t>koberec zátěžový tl.6mm</t>
  </si>
  <si>
    <t>958549788</t>
  </si>
  <si>
    <t>237,9*1,1</t>
  </si>
  <si>
    <t>186</t>
  </si>
  <si>
    <t>776251111</t>
  </si>
  <si>
    <t>Montáž podlahovin z přírodního linolea (marmolea) lepením standardním lepidlem z pásů standardních</t>
  </si>
  <si>
    <t>383050206</t>
  </si>
  <si>
    <t>(34,585+17,75)*0,15</t>
  </si>
  <si>
    <t>187</t>
  </si>
  <si>
    <t>28411068</t>
  </si>
  <si>
    <t>linoleum přírodní ze 100% dřevité moučky tl 2,0mm, zátěž 32/41, R9, hořlavost Cfl S1</t>
  </si>
  <si>
    <t>1663809737</t>
  </si>
  <si>
    <t>59,188*1,1</t>
  </si>
  <si>
    <t>188</t>
  </si>
  <si>
    <t>776251411</t>
  </si>
  <si>
    <t>Montáž podlahovin z přírodního linolea (marmolea) spoj podlah svařováním za tepla</t>
  </si>
  <si>
    <t>-751811173</t>
  </si>
  <si>
    <t>61,85/3*2</t>
  </si>
  <si>
    <t>189</t>
  </si>
  <si>
    <t>776411111</t>
  </si>
  <si>
    <t>Montáž soklíků lepením obvodových, výšky do 80 mm</t>
  </si>
  <si>
    <t>1893176710</t>
  </si>
  <si>
    <t>"podlaha P1 a P2"</t>
  </si>
  <si>
    <t>58,982+96,57</t>
  </si>
  <si>
    <t>190</t>
  </si>
  <si>
    <t>6982000</t>
  </si>
  <si>
    <t>kobercový sokl</t>
  </si>
  <si>
    <t>60716287</t>
  </si>
  <si>
    <t>155,552*1,1</t>
  </si>
  <si>
    <t>191</t>
  </si>
  <si>
    <t>998776102</t>
  </si>
  <si>
    <t xml:space="preserve">Přesun hmot pro podlahy povlakové  stanovený z hmotnosti přesunovaného materiálu vodorovná dopravní vzdálenost do 50 m v objektech výšky přes 6 do 12 m</t>
  </si>
  <si>
    <t>150313257</t>
  </si>
  <si>
    <t>784</t>
  </si>
  <si>
    <t>Dokončovací práce - malby a tapety</t>
  </si>
  <si>
    <t>192</t>
  </si>
  <si>
    <t>784121001</t>
  </si>
  <si>
    <t>Oškrabání malby v místnostech výšky do 3,80 m</t>
  </si>
  <si>
    <t>-315346428</t>
  </si>
  <si>
    <t>"mč.112a"</t>
  </si>
  <si>
    <t>(5,265*2+1,05)*2,68</t>
  </si>
  <si>
    <t>"mč.113a"</t>
  </si>
  <si>
    <t>(5,276*2+1,05)*2,8</t>
  </si>
  <si>
    <t>"mč.114a"</t>
  </si>
  <si>
    <t>2,2*2,8</t>
  </si>
  <si>
    <t>193</t>
  </si>
  <si>
    <t>784181121</t>
  </si>
  <si>
    <t>Penetrace podkladu jednonásobná hloubková akrylátová bezbarvá v místnostech výšky do 3,80 m</t>
  </si>
  <si>
    <t>-119534560</t>
  </si>
  <si>
    <t>(9,945+5,265*2)*2,8+8,895*0,88</t>
  </si>
  <si>
    <t>(9,945+5,276*2)*2,8+8,895*0,88</t>
  </si>
  <si>
    <t>"mč.128"</t>
  </si>
  <si>
    <t>(3,57*2+3,02)*2,8+3,02*0,88</t>
  </si>
  <si>
    <t>"mč.129"</t>
  </si>
  <si>
    <t>(3,57*2+2,85)*2,8+2,85*0,88</t>
  </si>
  <si>
    <t>"mč.130"</t>
  </si>
  <si>
    <t>(3,57*2+4,57)*2,8+4,57*0,88</t>
  </si>
  <si>
    <t>"mč.131"</t>
  </si>
  <si>
    <t>(4,64*2+1,95*2)*2,8-1,7*(2,8-0,88)</t>
  </si>
  <si>
    <t>"mč.132"</t>
  </si>
  <si>
    <t>(3,59*2+2,38)*2,8+2,38*0,88</t>
  </si>
  <si>
    <t>"mč.133"</t>
  </si>
  <si>
    <t>(7,77*2+8,895-0,9+0,9*3,14/2-0,15)*2,8+9,095*0,88</t>
  </si>
  <si>
    <t>"mč.134"</t>
  </si>
  <si>
    <t>(3,892*2+2,51)*2,8+2,51*0,88</t>
  </si>
  <si>
    <t>(9,925*2+2,2)*2,8</t>
  </si>
  <si>
    <t>"mč.126"</t>
  </si>
  <si>
    <t>(6,415*2+2,51*2-1,4)*2,8</t>
  </si>
  <si>
    <t>"mč.127"</t>
  </si>
  <si>
    <t>(10,89*2+2,09*2-1,4+0,95*3,14*0,5)*2,8</t>
  </si>
  <si>
    <t>"Si04"</t>
  </si>
  <si>
    <t>194</t>
  </si>
  <si>
    <t>784211101</t>
  </si>
  <si>
    <t>Malby z malířských směsí oděruvzdorných za mokra dvojnásobné, bílé za mokra oděruvzdorné výborně v místnostech výšky do 3,80 m</t>
  </si>
  <si>
    <t>-46363231</t>
  </si>
  <si>
    <t>195</t>
  </si>
  <si>
    <t>784221101</t>
  </si>
  <si>
    <t>Malby z malířských směsí otěruvzdorných za sucha dvojnásobné, bílé za sucha otěruvzdorné dobře v místnostech výšky do 3,80 m</t>
  </si>
  <si>
    <t>-228141821</t>
  </si>
  <si>
    <t>M21</t>
  </si>
  <si>
    <t>Elektroinstalace - silnoproud</t>
  </si>
  <si>
    <t>196</t>
  </si>
  <si>
    <t>210-01</t>
  </si>
  <si>
    <t>Elektroinstalace - silnoproud viz.příloha</t>
  </si>
  <si>
    <t>-1477315799</t>
  </si>
  <si>
    <t>M22</t>
  </si>
  <si>
    <t>Elektroinstalace - slaboproud</t>
  </si>
  <si>
    <t>197</t>
  </si>
  <si>
    <t>220-01</t>
  </si>
  <si>
    <t>Elektroinstalace - slaboproud viz.příloha</t>
  </si>
  <si>
    <t>-2087945187</t>
  </si>
  <si>
    <t>M23</t>
  </si>
  <si>
    <t>MaR</t>
  </si>
  <si>
    <t>198</t>
  </si>
  <si>
    <t>230-01</t>
  </si>
  <si>
    <t>MaR viz.příloha</t>
  </si>
  <si>
    <t>-717361014</t>
  </si>
  <si>
    <t>M24</t>
  </si>
  <si>
    <t>VZT</t>
  </si>
  <si>
    <t>199</t>
  </si>
  <si>
    <t>240-01</t>
  </si>
  <si>
    <t>VZT viz.příloha</t>
  </si>
  <si>
    <t>1285253298</t>
  </si>
  <si>
    <t>19.2 - Vedlejší rozpočtové náklady</t>
  </si>
  <si>
    <t>VRN - VRN</t>
  </si>
  <si>
    <t xml:space="preserve">    VRN1 - VRN</t>
  </si>
  <si>
    <t xml:space="preserve">    ORN - ORN</t>
  </si>
  <si>
    <t>VRN</t>
  </si>
  <si>
    <t>VRN1</t>
  </si>
  <si>
    <t>10901</t>
  </si>
  <si>
    <t>Vytýčení stavebních objektů, inženýrských objektů a provozních souborů díla oprávněným geodetem-projektantem</t>
  </si>
  <si>
    <t>kompl</t>
  </si>
  <si>
    <t>1024</t>
  </si>
  <si>
    <t>1204410646</t>
  </si>
  <si>
    <t>10902</t>
  </si>
  <si>
    <t>Vybudování zařízení staveniště dle části projektové dokumentace ZOV 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náklady spojené s předáním a převzetím staveniště, zajištění zřízení dočasných komunikací, sjezdů a nájezdů pro realizaci stavby. Zajištění ochrany veškeré zeleně v prostoru staveniště a v jeho bezprostřední blízkosti pro poškození během realizace stavby, zajištění péče o nepředané objekty a konstrukce stavby, jejich ošetřování a zimní opatření. Objekty zařízení staveniště se rozumí zejména kanceláře, sanitární zařízení, sklady, zpevněné plochy, vnitrostaveništní rozvody energií, vrátnice, manipulační zařízení.</t>
  </si>
  <si>
    <t>-27187380</t>
  </si>
  <si>
    <t>10903</t>
  </si>
  <si>
    <t>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</si>
  <si>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1114721857</t>
  </si>
  <si>
    <t>10904</t>
  </si>
  <si>
    <t>Odstranění zařízení staveniště . Do této položky patří odstranění objektů zařízení staveniště včetně přípojek energií a jejich odvoz. Položka zahrnuje i náklady na úpravu povrchů po odstranění zařízení staveniště a úklid ploch, na kterých bylo zařízení staveniště provozováno. Zajištění odstranění dočasných komunikací, sjezdů a nájezdů pro realizaci stavby</t>
  </si>
  <si>
    <t>909091957</t>
  </si>
  <si>
    <t>10905</t>
  </si>
  <si>
    <t>Zajištění ohlášení všech staveb zařízení staveniště dle §104 zákona č. 183/2006 Sb.</t>
  </si>
  <si>
    <t>1368301132</t>
  </si>
  <si>
    <t>10906</t>
  </si>
  <si>
    <t>Zajištění oplocení prostoru ZS po dobu výstavby, montáž a demontáž</t>
  </si>
  <si>
    <t>351843898</t>
  </si>
  <si>
    <t>10907</t>
  </si>
  <si>
    <t>Zajištění ostrahy stavby a staveniště po dobu realizace stavby</t>
  </si>
  <si>
    <t>-679584124</t>
  </si>
  <si>
    <t>10908</t>
  </si>
  <si>
    <t>Náklady a poplatky spojené s povolením užívání veřejných ploch a to včetně užívání ploch v souvislosti s uložením stavebního materiálu - zábory veřejného prostranství</t>
  </si>
  <si>
    <t>-396228586</t>
  </si>
  <si>
    <t>10909</t>
  </si>
  <si>
    <t>Náklady spojené s umístěním staveniště zahrnující zejména vliv silničního provozu, provozu investora</t>
  </si>
  <si>
    <t>-1323348097</t>
  </si>
  <si>
    <t>10910</t>
  </si>
  <si>
    <t>Náklady spojené se stíženými podmínkami obsahující zejména ztížené dopravní podmínky, individuální mimo-staveništní dopravu a mimořádně ztížené dopravní podmínky,</t>
  </si>
  <si>
    <t>1313378781</t>
  </si>
  <si>
    <t>ORN</t>
  </si>
  <si>
    <t>20101</t>
  </si>
  <si>
    <t xml:space="preserve">Vyhotovení dokumentace  skutečného provedení stavby a její předání v požadované formě dle vyhl 62/2013 a množství dle SoD, DSPS musí být zpracována dle metodiky SUKB</t>
  </si>
  <si>
    <t>1466920662</t>
  </si>
  <si>
    <t>20102</t>
  </si>
  <si>
    <t>Zpracování havarijního plánu dle §39 odst. 2. písm. a) zákona č. 254/2001 Sb. po dobu výstavby</t>
  </si>
  <si>
    <t>1729811204</t>
  </si>
  <si>
    <t>20103</t>
  </si>
  <si>
    <t>Náklady na vypracování potřebné dokumentace pro provoz staveniště z hlediska požární ochrany (požární řád a poplachová směrnice) a z hlediska provozu staveniště (provozně dopravní řád).</t>
  </si>
  <si>
    <t>-32659998</t>
  </si>
  <si>
    <t>20104</t>
  </si>
  <si>
    <t>Geodetické zaměření skutečného provedení díla včetně výškopisu a polohopisu a nově položených IS, v rozsahu nezbytném pro zápis změny do katastru nemovitostí.</t>
  </si>
  <si>
    <t>-1671180220</t>
  </si>
  <si>
    <t>20105</t>
  </si>
  <si>
    <t xml:space="preserve">Pořízení geometrických plánů  - pro účely majetkoprávního vypořádání s majiteli dotčených pozemků, pro zřízení věcných břemen, včetně zajištění odsouhlasení všech geometrických plánů příslušným katastrálním úřadem</t>
  </si>
  <si>
    <t>1622588232</t>
  </si>
  <si>
    <t>20106</t>
  </si>
  <si>
    <t>Vytýčení stávajících inženýrských sítí a objektů, jejich ochrana po dobu výstavby, případná aktualizace příslušných vyjádření správců sítí</t>
  </si>
  <si>
    <t>-862435647</t>
  </si>
  <si>
    <t>20107</t>
  </si>
  <si>
    <t xml:space="preserve">Dopravně inženýrská opatření po dobu stavby  - zajištění zvláštního užívání komunikací, včetně projednání ODSH a s Policií ČR. Zajištění zřízení a likvidace dopravního značení včetně případné světelné signalizace, dodání dopravních značek a jejich rozmisťování a přemisťování a údržba v průběhu výstavby.</t>
  </si>
  <si>
    <t>-1202133630</t>
  </si>
  <si>
    <t>20108</t>
  </si>
  <si>
    <t>Čištění přilehlých komunikací a prostor dotčených výstavbou</t>
  </si>
  <si>
    <t>1628215389</t>
  </si>
  <si>
    <t>20109</t>
  </si>
  <si>
    <t>Zajištění souhlasů se zvláštním užíváním komunikací.</t>
  </si>
  <si>
    <t>-978176009</t>
  </si>
  <si>
    <t>20110</t>
  </si>
  <si>
    <t>Zajištění písemných souhlasných vyjádření všech dotčených vlastníků a případných uživatelů všech pozemků dotčených stavbou s jejich konečnou úpravou po dokončení prací</t>
  </si>
  <si>
    <t>-1009235618</t>
  </si>
  <si>
    <t>20111</t>
  </si>
  <si>
    <t>Zajištění šetření o podzemních sítích vč. zajištění nových vyjádření v případě, že před realizací pozbyly platnosti</t>
  </si>
  <si>
    <t>-806993992</t>
  </si>
  <si>
    <t>20112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</si>
  <si>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  a které nejsou obsaženy v položkovém seznamu prací</t>
  </si>
  <si>
    <t>2025203554</t>
  </si>
  <si>
    <t>20113</t>
  </si>
  <si>
    <t>Zajištění výroby a instalace informačních tabulí ke stavbě</t>
  </si>
  <si>
    <t>1794854734</t>
  </si>
  <si>
    <t>20114</t>
  </si>
  <si>
    <t>Zajištění kontrolního a zkušebního plánu stavby</t>
  </si>
  <si>
    <t>-488335068</t>
  </si>
  <si>
    <t>20115</t>
  </si>
  <si>
    <t>Kamerové prohlídky přípojek</t>
  </si>
  <si>
    <t>-103013087</t>
  </si>
  <si>
    <t>20116</t>
  </si>
  <si>
    <t>Zkoušky a revize, veškeré náklady zhotovitele, související s prováděním zkoušek a revizí předepsaných technickými normami nebo objednatelem a které jsou pro provedení díla nezbytné a které nejsou obsaženy v seznamu prací.</t>
  </si>
  <si>
    <t>186228770</t>
  </si>
  <si>
    <t>20117</t>
  </si>
  <si>
    <t>Stavební a funkční zkoušky</t>
  </si>
  <si>
    <t>-442490491</t>
  </si>
  <si>
    <t>20118</t>
  </si>
  <si>
    <t>Náklady spojené s vypracováním, odsouhlasením a archivací dokumentací pro pomocné práce, výrobně technických dokumentací, dokumentací výrobků dodávaných na stavbu, výkresy prefabrikátů a montážní dokumentace. Veškerá uvedená dodavatelská dokumentace bude zpracována v tištěné a digitální formě.</t>
  </si>
  <si>
    <t>1268652195</t>
  </si>
  <si>
    <t>20119</t>
  </si>
  <si>
    <t>Individuální funkční zkoušky, které jsou pro provedení díla nezbytné a které nejsou obsaženy v seznamu prací.</t>
  </si>
  <si>
    <t>-1016129451</t>
  </si>
  <si>
    <t>20120</t>
  </si>
  <si>
    <t>Komplexní 168 hodinová zkouška, provedení nepřetržité komplexní 168 hodinové zkoušky stavebních objektů, inženýrských objektů a provozních souborů dle SoD. Součástí zkoušky jsou v celém rozsahu náklady na média (voda, elektrická energie, plyn, teplo, chemie, atd.) která budou použita nebo spotřebována v průběhu 168 hodinové komplexní zkoušky předmětu díla.</t>
  </si>
  <si>
    <t>1537908828</t>
  </si>
  <si>
    <t>20121</t>
  </si>
  <si>
    <t xml:space="preserve">Zkušební provoz zařízení po dobu stanovenou ve SoD, včetně nákladů zhotovitele na účast na zkušebním provozu a včetně všech rizik vyplývajících z nutnosti zásahu či úprav zkoušeného zařízení.  Zaškolení pověřené obsluhy zadavatele / provozovatele.</t>
  </si>
  <si>
    <t>-499775228</t>
  </si>
  <si>
    <t>20122</t>
  </si>
  <si>
    <t xml:space="preserve">Provedení odborného měření akustické situace ve vnitřních prostorech stavebních objektů, ve venkovních prostorech předmětu díla v místě provádění díla a v chráněném venkovním prostoru staveb (nejbližší bytová zástavba),  vyhodnocení a vypracování hlukové studii  a stanovení hlukových hygienických limitů v souladu s nařízením vlády č. 272/2011 Sb.</t>
  </si>
  <si>
    <t>1942438328</t>
  </si>
  <si>
    <t>20123</t>
  </si>
  <si>
    <t>Řádné a funkční seřízení jednotlivých stavebních, provozních souborů a inženýrských objektů v rámci zkušebního provozu na provozní parametry.</t>
  </si>
  <si>
    <t>356501640</t>
  </si>
  <si>
    <t>20124</t>
  </si>
  <si>
    <t>Revize vnějších odběrných míst na vodovodním potrubí (hydranty), revize všech přenosných hasících přístrojů.</t>
  </si>
  <si>
    <t>-254095974</t>
  </si>
  <si>
    <t>20125</t>
  </si>
  <si>
    <t>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 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</t>
  </si>
  <si>
    <t>674940883</t>
  </si>
  <si>
    <t>20126</t>
  </si>
  <si>
    <t>Fotodokumentace celkového průběhu výstavby, včetně zajištění fotodokumentace veškerých konstrukcí, které budou v průběhu výstavby skryty nebo zakryty. Zajištění fotodokumentace stávajícího stavu přístupových komunikací. Fotodokumentace bude předána elektronicky se členěním po týdnech.</t>
  </si>
  <si>
    <t>235116309</t>
  </si>
  <si>
    <t>20127</t>
  </si>
  <si>
    <t>Účast zhotovitele na kontrolních prohlídkách, zkouškách, předání a převzetí díla nebo jeho částí, kolaudaci stavby včetně koordinační a kompletační činnosti podkladů celé stavby. Součinnost při zajištění všech kolaudačních souhlasů a povolení o nakládání s vodami, povinnosti vyplývající v souvislosti s předáním a převzetím díla nebo jeho části.</t>
  </si>
  <si>
    <t>-1124829076</t>
  </si>
  <si>
    <t>20128</t>
  </si>
  <si>
    <t>Náklady zhotovitele spojené s pojištěním proti škodám způsobených jeho činností při výstavbě včetně pojištění díla proti všem možným rizikům (živly, krádež, atd.) po dobu výstavby až do celkové hodnoty díla. Rozsah a podmínky pojištění dle SoD.</t>
  </si>
  <si>
    <t>-839633896</t>
  </si>
  <si>
    <t>20129</t>
  </si>
  <si>
    <t>Náklady spojené se zabezpečením a poskytnutím zajišťovacích bankovních záruk a jistot v rozsahu dle SoD.</t>
  </si>
  <si>
    <t>-2093252092</t>
  </si>
  <si>
    <t>20130</t>
  </si>
  <si>
    <t>Veškeré náklady zhotovitele, které vznikají v souvislosti se specifickými obchodními podmínkami objednatele a podmínkami dotačních programů. Opatření a vyvěšení informačního panelu, na nichž budou uvedeny slovní a obrazové informace o stavbě , investorovi a projektantovi.</t>
  </si>
  <si>
    <t>973522731</t>
  </si>
  <si>
    <t>20131</t>
  </si>
  <si>
    <t>Veškeré náklady zhotovitele spojené s dodáním uceleného návodu na provoz a údržbu stavebních objektů. Dokumentace stavby bude systematicky řazena po provozních celcích, bude obsahovat veškeré návody a servisní pokyny. Předáno bude v tištěné a elektronické verzi.</t>
  </si>
  <si>
    <t>-1017653642</t>
  </si>
  <si>
    <t>20132</t>
  </si>
  <si>
    <t>Veškeré náklady zhotovitele spojené s dodáním realizační a dílenské dokumentace stavby. Předáno bude v tištěné a elektronické verzi.</t>
  </si>
  <si>
    <t>1088811760</t>
  </si>
  <si>
    <t>20133</t>
  </si>
  <si>
    <t>Technický dozor statika stavby</t>
  </si>
  <si>
    <t>h</t>
  </si>
  <si>
    <t>-1308149772</t>
  </si>
  <si>
    <t>20134</t>
  </si>
  <si>
    <t>Zkouška únosnosti podloží pod podlahou a základové spáry provedená autorizovaným geologem stavby</t>
  </si>
  <si>
    <t>2141600162</t>
  </si>
  <si>
    <t>20137</t>
  </si>
  <si>
    <t>Stavební pasportizace dle standardů SÚKB</t>
  </si>
  <si>
    <t>900293632</t>
  </si>
  <si>
    <t>20138</t>
  </si>
  <si>
    <t xml:space="preserve">Technologická pasportizace vč.profesní části dle standardů SÚKB </t>
  </si>
  <si>
    <t>1435183916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</si>
</sst>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Waclawik014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Masarykova univerzita Brno, areál UK Bohunice, Kamenice 755/5, Brno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24. 9. 2021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4.75" customHeight="1">
      <c r="A95" s="7"/>
      <c r="B95" s="103"/>
      <c r="C95" s="104"/>
      <c r="D95" s="105" t="s">
        <v>77</v>
      </c>
      <c r="E95" s="105"/>
      <c r="F95" s="105"/>
      <c r="G95" s="105"/>
      <c r="H95" s="105"/>
      <c r="I95" s="106"/>
      <c r="J95" s="105" t="s">
        <v>78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ROUND(SUM(AG96:AG97),2)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79</v>
      </c>
      <c r="AR95" s="103"/>
      <c r="AS95" s="110">
        <f>ROUND(SUM(AS96:AS97),2)</f>
        <v>0</v>
      </c>
      <c r="AT95" s="111">
        <f>ROUND(SUM(AV95:AW95),2)</f>
        <v>0</v>
      </c>
      <c r="AU95" s="112">
        <f>ROUND(SUM(AU96:AU97),5)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ROUND(SUM(AZ96:AZ97),2)</f>
        <v>0</v>
      </c>
      <c r="BA95" s="111">
        <f>ROUND(SUM(BA96:BA97),2)</f>
        <v>0</v>
      </c>
      <c r="BB95" s="111">
        <f>ROUND(SUM(BB96:BB97),2)</f>
        <v>0</v>
      </c>
      <c r="BC95" s="111">
        <f>ROUND(SUM(BC96:BC97),2)</f>
        <v>0</v>
      </c>
      <c r="BD95" s="113">
        <f>ROUND(SUM(BD96:BD97),2)</f>
        <v>0</v>
      </c>
      <c r="BE95" s="7"/>
      <c r="BS95" s="114" t="s">
        <v>72</v>
      </c>
      <c r="BT95" s="114" t="s">
        <v>80</v>
      </c>
      <c r="BU95" s="114" t="s">
        <v>74</v>
      </c>
      <c r="BV95" s="114" t="s">
        <v>75</v>
      </c>
      <c r="BW95" s="114" t="s">
        <v>81</v>
      </c>
      <c r="BX95" s="114" t="s">
        <v>4</v>
      </c>
      <c r="CL95" s="114" t="s">
        <v>1</v>
      </c>
      <c r="CM95" s="114" t="s">
        <v>82</v>
      </c>
    </row>
    <row r="96" s="4" customFormat="1" ht="16.5" customHeight="1">
      <c r="A96" s="115" t="s">
        <v>83</v>
      </c>
      <c r="B96" s="63"/>
      <c r="C96" s="10"/>
      <c r="D96" s="10"/>
      <c r="E96" s="116" t="s">
        <v>84</v>
      </c>
      <c r="F96" s="116"/>
      <c r="G96" s="116"/>
      <c r="H96" s="116"/>
      <c r="I96" s="116"/>
      <c r="J96" s="10"/>
      <c r="K96" s="116" t="s">
        <v>85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'19.1 -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86</v>
      </c>
      <c r="AR96" s="63"/>
      <c r="AS96" s="119">
        <v>0</v>
      </c>
      <c r="AT96" s="120">
        <f>ROUND(SUM(AV96:AW96),2)</f>
        <v>0</v>
      </c>
      <c r="AU96" s="121">
        <f>'19.1 - Stavební část'!P151</f>
        <v>0</v>
      </c>
      <c r="AV96" s="120">
        <f>'19.1 - Stavební část'!J35</f>
        <v>0</v>
      </c>
      <c r="AW96" s="120">
        <f>'19.1 - Stavební část'!J36</f>
        <v>0</v>
      </c>
      <c r="AX96" s="120">
        <f>'19.1 - Stavební část'!J37</f>
        <v>0</v>
      </c>
      <c r="AY96" s="120">
        <f>'19.1 - Stavební část'!J38</f>
        <v>0</v>
      </c>
      <c r="AZ96" s="120">
        <f>'19.1 - Stavební část'!F35</f>
        <v>0</v>
      </c>
      <c r="BA96" s="120">
        <f>'19.1 - Stavební část'!F36</f>
        <v>0</v>
      </c>
      <c r="BB96" s="120">
        <f>'19.1 - Stavební část'!F37</f>
        <v>0</v>
      </c>
      <c r="BC96" s="120">
        <f>'19.1 - Stavební část'!F38</f>
        <v>0</v>
      </c>
      <c r="BD96" s="122">
        <f>'19.1 - Stavební část'!F39</f>
        <v>0</v>
      </c>
      <c r="BE96" s="4"/>
      <c r="BT96" s="26" t="s">
        <v>82</v>
      </c>
      <c r="BV96" s="26" t="s">
        <v>75</v>
      </c>
      <c r="BW96" s="26" t="s">
        <v>87</v>
      </c>
      <c r="BX96" s="26" t="s">
        <v>81</v>
      </c>
      <c r="CL96" s="26" t="s">
        <v>1</v>
      </c>
    </row>
    <row r="97" s="4" customFormat="1" ht="16.5" customHeight="1">
      <c r="A97" s="115" t="s">
        <v>83</v>
      </c>
      <c r="B97" s="63"/>
      <c r="C97" s="10"/>
      <c r="D97" s="10"/>
      <c r="E97" s="116" t="s">
        <v>88</v>
      </c>
      <c r="F97" s="116"/>
      <c r="G97" s="116"/>
      <c r="H97" s="116"/>
      <c r="I97" s="116"/>
      <c r="J97" s="10"/>
      <c r="K97" s="116" t="s">
        <v>89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'19.2 - Vedlejší rozpočtov...'!J32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86</v>
      </c>
      <c r="AR97" s="63"/>
      <c r="AS97" s="123">
        <v>0</v>
      </c>
      <c r="AT97" s="124">
        <f>ROUND(SUM(AV97:AW97),2)</f>
        <v>0</v>
      </c>
      <c r="AU97" s="125">
        <f>'19.2 - Vedlejší rozpočtov...'!P123</f>
        <v>0</v>
      </c>
      <c r="AV97" s="124">
        <f>'19.2 - Vedlejší rozpočtov...'!J35</f>
        <v>0</v>
      </c>
      <c r="AW97" s="124">
        <f>'19.2 - Vedlejší rozpočtov...'!J36</f>
        <v>0</v>
      </c>
      <c r="AX97" s="124">
        <f>'19.2 - Vedlejší rozpočtov...'!J37</f>
        <v>0</v>
      </c>
      <c r="AY97" s="124">
        <f>'19.2 - Vedlejší rozpočtov...'!J38</f>
        <v>0</v>
      </c>
      <c r="AZ97" s="124">
        <f>'19.2 - Vedlejší rozpočtov...'!F35</f>
        <v>0</v>
      </c>
      <c r="BA97" s="124">
        <f>'19.2 - Vedlejší rozpočtov...'!F36</f>
        <v>0</v>
      </c>
      <c r="BB97" s="124">
        <f>'19.2 - Vedlejší rozpočtov...'!F37</f>
        <v>0</v>
      </c>
      <c r="BC97" s="124">
        <f>'19.2 - Vedlejší rozpočtov...'!F38</f>
        <v>0</v>
      </c>
      <c r="BD97" s="126">
        <f>'19.2 - Vedlejší rozpočtov...'!F39</f>
        <v>0</v>
      </c>
      <c r="BE97" s="4"/>
      <c r="BT97" s="26" t="s">
        <v>82</v>
      </c>
      <c r="BV97" s="26" t="s">
        <v>75</v>
      </c>
      <c r="BW97" s="26" t="s">
        <v>90</v>
      </c>
      <c r="BX97" s="26" t="s">
        <v>81</v>
      </c>
      <c r="CL97" s="26" t="s">
        <v>1</v>
      </c>
    </row>
    <row r="98" s="2" customFormat="1" ht="30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19.1 - Stavební část'!C2" display="/"/>
    <hyperlink ref="A97" location="'19.2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Masarykova univerzita Brno, areál UK Bohunice, Kamenice 755/5, Brno</v>
      </c>
      <c r="F7" s="31"/>
      <c r="G7" s="31"/>
      <c r="H7" s="31"/>
      <c r="L7" s="21"/>
    </row>
    <row r="8" s="1" customFormat="1" ht="12" customHeight="1">
      <c r="B8" s="21"/>
      <c r="D8" s="31" t="s">
        <v>92</v>
      </c>
      <c r="L8" s="21"/>
    </row>
    <row r="9" s="2" customFormat="1" ht="16.5" customHeight="1">
      <c r="A9" s="37"/>
      <c r="B9" s="38"/>
      <c r="C9" s="37"/>
      <c r="D9" s="37"/>
      <c r="E9" s="128" t="s">
        <v>93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24. 9. 2021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26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26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26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31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26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32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33</v>
      </c>
      <c r="E32" s="37"/>
      <c r="F32" s="37"/>
      <c r="G32" s="37"/>
      <c r="H32" s="37"/>
      <c r="I32" s="37"/>
      <c r="J32" s="95">
        <f>ROUND(J151,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35</v>
      </c>
      <c r="G34" s="37"/>
      <c r="H34" s="37"/>
      <c r="I34" s="42" t="s">
        <v>34</v>
      </c>
      <c r="J34" s="42" t="s">
        <v>36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37</v>
      </c>
      <c r="E35" s="31" t="s">
        <v>38</v>
      </c>
      <c r="F35" s="134">
        <f>ROUND((SUM(BE151:BE794)),  2)</f>
        <v>0</v>
      </c>
      <c r="G35" s="37"/>
      <c r="H35" s="37"/>
      <c r="I35" s="135">
        <v>0.20999999999999999</v>
      </c>
      <c r="J35" s="134">
        <f>ROUND(((SUM(BE151:BE794))*I35),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39</v>
      </c>
      <c r="F36" s="134">
        <f>ROUND((SUM(BF151:BF794)),  2)</f>
        <v>0</v>
      </c>
      <c r="G36" s="37"/>
      <c r="H36" s="37"/>
      <c r="I36" s="135">
        <v>0.14999999999999999</v>
      </c>
      <c r="J36" s="134">
        <f>ROUND(((SUM(BF151:BF794))*I36),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40</v>
      </c>
      <c r="F37" s="134">
        <f>ROUND((SUM(BG151:BG794)),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41</v>
      </c>
      <c r="F38" s="134">
        <f>ROUND((SUM(BH151:BH794)),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42</v>
      </c>
      <c r="F39" s="134">
        <f>ROUND((SUM(BI151:BI794)),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43</v>
      </c>
      <c r="E41" s="80"/>
      <c r="F41" s="80"/>
      <c r="G41" s="138" t="s">
        <v>44</v>
      </c>
      <c r="H41" s="139" t="s">
        <v>45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2" t="s">
        <v>49</v>
      </c>
      <c r="G61" s="57" t="s">
        <v>48</v>
      </c>
      <c r="H61" s="40"/>
      <c r="I61" s="40"/>
      <c r="J61" s="143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2" t="s">
        <v>49</v>
      </c>
      <c r="G76" s="57" t="s">
        <v>48</v>
      </c>
      <c r="H76" s="40"/>
      <c r="I76" s="40"/>
      <c r="J76" s="143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Masarykova univerzita Brno, areál UK Bohunice, Kamenice 755/5,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92</v>
      </c>
      <c r="L86" s="21"/>
    </row>
    <row r="87" s="2" customFormat="1" ht="16.5" customHeight="1">
      <c r="A87" s="37"/>
      <c r="B87" s="38"/>
      <c r="C87" s="37"/>
      <c r="D87" s="37"/>
      <c r="E87" s="128" t="s">
        <v>93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19.1 - Stavební část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24. 9. 2021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29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31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97</v>
      </c>
      <c r="D96" s="136"/>
      <c r="E96" s="136"/>
      <c r="F96" s="136"/>
      <c r="G96" s="136"/>
      <c r="H96" s="136"/>
      <c r="I96" s="136"/>
      <c r="J96" s="145" t="s">
        <v>98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99</v>
      </c>
      <c r="D98" s="37"/>
      <c r="E98" s="37"/>
      <c r="F98" s="37"/>
      <c r="G98" s="37"/>
      <c r="H98" s="37"/>
      <c r="I98" s="37"/>
      <c r="J98" s="95">
        <f>J151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100</v>
      </c>
    </row>
    <row r="99" s="9" customFormat="1" ht="24.96" customHeight="1">
      <c r="A99" s="9"/>
      <c r="B99" s="147"/>
      <c r="C99" s="9"/>
      <c r="D99" s="148" t="s">
        <v>101</v>
      </c>
      <c r="E99" s="149"/>
      <c r="F99" s="149"/>
      <c r="G99" s="149"/>
      <c r="H99" s="149"/>
      <c r="I99" s="149"/>
      <c r="J99" s="150">
        <f>J152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102</v>
      </c>
      <c r="E100" s="153"/>
      <c r="F100" s="153"/>
      <c r="G100" s="153"/>
      <c r="H100" s="153"/>
      <c r="I100" s="153"/>
      <c r="J100" s="154">
        <f>J153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103</v>
      </c>
      <c r="E101" s="153"/>
      <c r="F101" s="153"/>
      <c r="G101" s="153"/>
      <c r="H101" s="153"/>
      <c r="I101" s="153"/>
      <c r="J101" s="154">
        <f>J180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104</v>
      </c>
      <c r="E102" s="153"/>
      <c r="F102" s="153"/>
      <c r="G102" s="153"/>
      <c r="H102" s="153"/>
      <c r="I102" s="153"/>
      <c r="J102" s="154">
        <f>J212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105</v>
      </c>
      <c r="E103" s="153"/>
      <c r="F103" s="153"/>
      <c r="G103" s="153"/>
      <c r="H103" s="153"/>
      <c r="I103" s="153"/>
      <c r="J103" s="154">
        <f>J216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106</v>
      </c>
      <c r="E104" s="153"/>
      <c r="F104" s="153"/>
      <c r="G104" s="153"/>
      <c r="H104" s="153"/>
      <c r="I104" s="153"/>
      <c r="J104" s="154">
        <f>J222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107</v>
      </c>
      <c r="E105" s="153"/>
      <c r="F105" s="153"/>
      <c r="G105" s="153"/>
      <c r="H105" s="153"/>
      <c r="I105" s="153"/>
      <c r="J105" s="154">
        <f>J253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108</v>
      </c>
      <c r="E106" s="153"/>
      <c r="F106" s="153"/>
      <c r="G106" s="153"/>
      <c r="H106" s="153"/>
      <c r="I106" s="153"/>
      <c r="J106" s="154">
        <f>J281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1"/>
      <c r="C107" s="10"/>
      <c r="D107" s="152" t="s">
        <v>109</v>
      </c>
      <c r="E107" s="153"/>
      <c r="F107" s="153"/>
      <c r="G107" s="153"/>
      <c r="H107" s="153"/>
      <c r="I107" s="153"/>
      <c r="J107" s="154">
        <f>J286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110</v>
      </c>
      <c r="E108" s="153"/>
      <c r="F108" s="153"/>
      <c r="G108" s="153"/>
      <c r="H108" s="153"/>
      <c r="I108" s="153"/>
      <c r="J108" s="154">
        <f>J289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1"/>
      <c r="C109" s="10"/>
      <c r="D109" s="152" t="s">
        <v>111</v>
      </c>
      <c r="E109" s="153"/>
      <c r="F109" s="153"/>
      <c r="G109" s="153"/>
      <c r="H109" s="153"/>
      <c r="I109" s="153"/>
      <c r="J109" s="154">
        <f>J297</f>
        <v>0</v>
      </c>
      <c r="K109" s="10"/>
      <c r="L109" s="15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47"/>
      <c r="C110" s="9"/>
      <c r="D110" s="148" t="s">
        <v>112</v>
      </c>
      <c r="E110" s="149"/>
      <c r="F110" s="149"/>
      <c r="G110" s="149"/>
      <c r="H110" s="149"/>
      <c r="I110" s="149"/>
      <c r="J110" s="150">
        <f>J299</f>
        <v>0</v>
      </c>
      <c r="K110" s="9"/>
      <c r="L110" s="147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51"/>
      <c r="C111" s="10"/>
      <c r="D111" s="152" t="s">
        <v>113</v>
      </c>
      <c r="E111" s="153"/>
      <c r="F111" s="153"/>
      <c r="G111" s="153"/>
      <c r="H111" s="153"/>
      <c r="I111" s="153"/>
      <c r="J111" s="154">
        <f>J300</f>
        <v>0</v>
      </c>
      <c r="K111" s="10"/>
      <c r="L111" s="15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1"/>
      <c r="C112" s="10"/>
      <c r="D112" s="152" t="s">
        <v>114</v>
      </c>
      <c r="E112" s="153"/>
      <c r="F112" s="153"/>
      <c r="G112" s="153"/>
      <c r="H112" s="153"/>
      <c r="I112" s="153"/>
      <c r="J112" s="154">
        <f>J349</f>
        <v>0</v>
      </c>
      <c r="K112" s="10"/>
      <c r="L112" s="15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1"/>
      <c r="C113" s="10"/>
      <c r="D113" s="152" t="s">
        <v>115</v>
      </c>
      <c r="E113" s="153"/>
      <c r="F113" s="153"/>
      <c r="G113" s="153"/>
      <c r="H113" s="153"/>
      <c r="I113" s="153"/>
      <c r="J113" s="154">
        <f>J399</f>
        <v>0</v>
      </c>
      <c r="K113" s="10"/>
      <c r="L113" s="15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1"/>
      <c r="C114" s="10"/>
      <c r="D114" s="152" t="s">
        <v>116</v>
      </c>
      <c r="E114" s="153"/>
      <c r="F114" s="153"/>
      <c r="G114" s="153"/>
      <c r="H114" s="153"/>
      <c r="I114" s="153"/>
      <c r="J114" s="154">
        <f>J511</f>
        <v>0</v>
      </c>
      <c r="K114" s="10"/>
      <c r="L114" s="15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1"/>
      <c r="C115" s="10"/>
      <c r="D115" s="152" t="s">
        <v>117</v>
      </c>
      <c r="E115" s="153"/>
      <c r="F115" s="153"/>
      <c r="G115" s="153"/>
      <c r="H115" s="153"/>
      <c r="I115" s="153"/>
      <c r="J115" s="154">
        <f>J519</f>
        <v>0</v>
      </c>
      <c r="K115" s="10"/>
      <c r="L115" s="15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1"/>
      <c r="C116" s="10"/>
      <c r="D116" s="152" t="s">
        <v>118</v>
      </c>
      <c r="E116" s="153"/>
      <c r="F116" s="153"/>
      <c r="G116" s="153"/>
      <c r="H116" s="153"/>
      <c r="I116" s="153"/>
      <c r="J116" s="154">
        <f>J521</f>
        <v>0</v>
      </c>
      <c r="K116" s="10"/>
      <c r="L116" s="15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1"/>
      <c r="C117" s="10"/>
      <c r="D117" s="152" t="s">
        <v>119</v>
      </c>
      <c r="E117" s="153"/>
      <c r="F117" s="153"/>
      <c r="G117" s="153"/>
      <c r="H117" s="153"/>
      <c r="I117" s="153"/>
      <c r="J117" s="154">
        <f>J523</f>
        <v>0</v>
      </c>
      <c r="K117" s="10"/>
      <c r="L117" s="15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1"/>
      <c r="C118" s="10"/>
      <c r="D118" s="152" t="s">
        <v>120</v>
      </c>
      <c r="E118" s="153"/>
      <c r="F118" s="153"/>
      <c r="G118" s="153"/>
      <c r="H118" s="153"/>
      <c r="I118" s="153"/>
      <c r="J118" s="154">
        <f>J560</f>
        <v>0</v>
      </c>
      <c r="K118" s="10"/>
      <c r="L118" s="15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1"/>
      <c r="C119" s="10"/>
      <c r="D119" s="152" t="s">
        <v>121</v>
      </c>
      <c r="E119" s="153"/>
      <c r="F119" s="153"/>
      <c r="G119" s="153"/>
      <c r="H119" s="153"/>
      <c r="I119" s="153"/>
      <c r="J119" s="154">
        <f>J565</f>
        <v>0</v>
      </c>
      <c r="K119" s="10"/>
      <c r="L119" s="15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1"/>
      <c r="C120" s="10"/>
      <c r="D120" s="152" t="s">
        <v>122</v>
      </c>
      <c r="E120" s="153"/>
      <c r="F120" s="153"/>
      <c r="G120" s="153"/>
      <c r="H120" s="153"/>
      <c r="I120" s="153"/>
      <c r="J120" s="154">
        <f>J570</f>
        <v>0</v>
      </c>
      <c r="K120" s="10"/>
      <c r="L120" s="15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1"/>
      <c r="C121" s="10"/>
      <c r="D121" s="152" t="s">
        <v>123</v>
      </c>
      <c r="E121" s="153"/>
      <c r="F121" s="153"/>
      <c r="G121" s="153"/>
      <c r="H121" s="153"/>
      <c r="I121" s="153"/>
      <c r="J121" s="154">
        <f>J627</f>
        <v>0</v>
      </c>
      <c r="K121" s="10"/>
      <c r="L121" s="15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1"/>
      <c r="C122" s="10"/>
      <c r="D122" s="152" t="s">
        <v>124</v>
      </c>
      <c r="E122" s="153"/>
      <c r="F122" s="153"/>
      <c r="G122" s="153"/>
      <c r="H122" s="153"/>
      <c r="I122" s="153"/>
      <c r="J122" s="154">
        <f>J638</f>
        <v>0</v>
      </c>
      <c r="K122" s="10"/>
      <c r="L122" s="15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1"/>
      <c r="C123" s="10"/>
      <c r="D123" s="152" t="s">
        <v>125</v>
      </c>
      <c r="E123" s="153"/>
      <c r="F123" s="153"/>
      <c r="G123" s="153"/>
      <c r="H123" s="153"/>
      <c r="I123" s="153"/>
      <c r="J123" s="154">
        <f>J645</f>
        <v>0</v>
      </c>
      <c r="K123" s="10"/>
      <c r="L123" s="15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51"/>
      <c r="C124" s="10"/>
      <c r="D124" s="152" t="s">
        <v>126</v>
      </c>
      <c r="E124" s="153"/>
      <c r="F124" s="153"/>
      <c r="G124" s="153"/>
      <c r="H124" s="153"/>
      <c r="I124" s="153"/>
      <c r="J124" s="154">
        <f>J719</f>
        <v>0</v>
      </c>
      <c r="K124" s="10"/>
      <c r="L124" s="15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47"/>
      <c r="C125" s="9"/>
      <c r="D125" s="148" t="s">
        <v>127</v>
      </c>
      <c r="E125" s="149"/>
      <c r="F125" s="149"/>
      <c r="G125" s="149"/>
      <c r="H125" s="149"/>
      <c r="I125" s="149"/>
      <c r="J125" s="150">
        <f>J786</f>
        <v>0</v>
      </c>
      <c r="K125" s="9"/>
      <c r="L125" s="147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51"/>
      <c r="C126" s="10"/>
      <c r="D126" s="152" t="s">
        <v>128</v>
      </c>
      <c r="E126" s="153"/>
      <c r="F126" s="153"/>
      <c r="G126" s="153"/>
      <c r="H126" s="153"/>
      <c r="I126" s="153"/>
      <c r="J126" s="154">
        <f>J787</f>
        <v>0</v>
      </c>
      <c r="K126" s="10"/>
      <c r="L126" s="15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51"/>
      <c r="C127" s="10"/>
      <c r="D127" s="152" t="s">
        <v>129</v>
      </c>
      <c r="E127" s="153"/>
      <c r="F127" s="153"/>
      <c r="G127" s="153"/>
      <c r="H127" s="153"/>
      <c r="I127" s="153"/>
      <c r="J127" s="154">
        <f>J789</f>
        <v>0</v>
      </c>
      <c r="K127" s="10"/>
      <c r="L127" s="15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51"/>
      <c r="C128" s="10"/>
      <c r="D128" s="152" t="s">
        <v>130</v>
      </c>
      <c r="E128" s="153"/>
      <c r="F128" s="153"/>
      <c r="G128" s="153"/>
      <c r="H128" s="153"/>
      <c r="I128" s="153"/>
      <c r="J128" s="154">
        <f>J791</f>
        <v>0</v>
      </c>
      <c r="K128" s="10"/>
      <c r="L128" s="15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51"/>
      <c r="C129" s="10"/>
      <c r="D129" s="152" t="s">
        <v>131</v>
      </c>
      <c r="E129" s="153"/>
      <c r="F129" s="153"/>
      <c r="G129" s="153"/>
      <c r="H129" s="153"/>
      <c r="I129" s="153"/>
      <c r="J129" s="154">
        <f>J793</f>
        <v>0</v>
      </c>
      <c r="K129" s="10"/>
      <c r="L129" s="15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59"/>
      <c r="C131" s="60"/>
      <c r="D131" s="60"/>
      <c r="E131" s="60"/>
      <c r="F131" s="60"/>
      <c r="G131" s="60"/>
      <c r="H131" s="60"/>
      <c r="I131" s="60"/>
      <c r="J131" s="60"/>
      <c r="K131" s="60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5" s="2" customFormat="1" ht="6.96" customHeight="1">
      <c r="A135" s="37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24.96" customHeight="1">
      <c r="A136" s="37"/>
      <c r="B136" s="38"/>
      <c r="C136" s="22" t="s">
        <v>132</v>
      </c>
      <c r="D136" s="37"/>
      <c r="E136" s="37"/>
      <c r="F136" s="37"/>
      <c r="G136" s="37"/>
      <c r="H136" s="37"/>
      <c r="I136" s="37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7"/>
      <c r="D137" s="37"/>
      <c r="E137" s="37"/>
      <c r="F137" s="37"/>
      <c r="G137" s="37"/>
      <c r="H137" s="37"/>
      <c r="I137" s="37"/>
      <c r="J137" s="37"/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2" customHeight="1">
      <c r="A138" s="37"/>
      <c r="B138" s="38"/>
      <c r="C138" s="31" t="s">
        <v>16</v>
      </c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26.25" customHeight="1">
      <c r="A139" s="37"/>
      <c r="B139" s="38"/>
      <c r="C139" s="37"/>
      <c r="D139" s="37"/>
      <c r="E139" s="128" t="str">
        <f>E7</f>
        <v>Masarykova univerzita Brno, areál UK Bohunice, Kamenice 755/5, Brno</v>
      </c>
      <c r="F139" s="31"/>
      <c r="G139" s="31"/>
      <c r="H139" s="31"/>
      <c r="I139" s="37"/>
      <c r="J139" s="37"/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1" customFormat="1" ht="12" customHeight="1">
      <c r="B140" s="21"/>
      <c r="C140" s="31" t="s">
        <v>92</v>
      </c>
      <c r="L140" s="21"/>
    </row>
    <row r="141" s="2" customFormat="1" ht="16.5" customHeight="1">
      <c r="A141" s="37"/>
      <c r="B141" s="38"/>
      <c r="C141" s="37"/>
      <c r="D141" s="37"/>
      <c r="E141" s="128" t="s">
        <v>93</v>
      </c>
      <c r="F141" s="37"/>
      <c r="G141" s="37"/>
      <c r="H141" s="37"/>
      <c r="I141" s="37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2" customHeight="1">
      <c r="A142" s="37"/>
      <c r="B142" s="38"/>
      <c r="C142" s="31" t="s">
        <v>94</v>
      </c>
      <c r="D142" s="37"/>
      <c r="E142" s="37"/>
      <c r="F142" s="37"/>
      <c r="G142" s="37"/>
      <c r="H142" s="37"/>
      <c r="I142" s="37"/>
      <c r="J142" s="37"/>
      <c r="K142" s="37"/>
      <c r="L142" s="54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16.5" customHeight="1">
      <c r="A143" s="37"/>
      <c r="B143" s="38"/>
      <c r="C143" s="37"/>
      <c r="D143" s="37"/>
      <c r="E143" s="66" t="str">
        <f>E11</f>
        <v>19.1 - Stavební část</v>
      </c>
      <c r="F143" s="37"/>
      <c r="G143" s="37"/>
      <c r="H143" s="37"/>
      <c r="I143" s="37"/>
      <c r="J143" s="37"/>
      <c r="K143" s="37"/>
      <c r="L143" s="54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6.96" customHeight="1">
      <c r="A144" s="37"/>
      <c r="B144" s="38"/>
      <c r="C144" s="37"/>
      <c r="D144" s="37"/>
      <c r="E144" s="37"/>
      <c r="F144" s="37"/>
      <c r="G144" s="37"/>
      <c r="H144" s="37"/>
      <c r="I144" s="37"/>
      <c r="J144" s="37"/>
      <c r="K144" s="37"/>
      <c r="L144" s="54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12" customHeight="1">
      <c r="A145" s="37"/>
      <c r="B145" s="38"/>
      <c r="C145" s="31" t="s">
        <v>20</v>
      </c>
      <c r="D145" s="37"/>
      <c r="E145" s="37"/>
      <c r="F145" s="26" t="str">
        <f>F14</f>
        <v xml:space="preserve"> </v>
      </c>
      <c r="G145" s="37"/>
      <c r="H145" s="37"/>
      <c r="I145" s="31" t="s">
        <v>22</v>
      </c>
      <c r="J145" s="68" t="str">
        <f>IF(J14="","",J14)</f>
        <v>24. 9. 2021</v>
      </c>
      <c r="K145" s="37"/>
      <c r="L145" s="54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6.96" customHeight="1">
      <c r="A146" s="37"/>
      <c r="B146" s="38"/>
      <c r="C146" s="37"/>
      <c r="D146" s="37"/>
      <c r="E146" s="37"/>
      <c r="F146" s="37"/>
      <c r="G146" s="37"/>
      <c r="H146" s="37"/>
      <c r="I146" s="37"/>
      <c r="J146" s="37"/>
      <c r="K146" s="37"/>
      <c r="L146" s="54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5.15" customHeight="1">
      <c r="A147" s="37"/>
      <c r="B147" s="38"/>
      <c r="C147" s="31" t="s">
        <v>24</v>
      </c>
      <c r="D147" s="37"/>
      <c r="E147" s="37"/>
      <c r="F147" s="26" t="str">
        <f>E17</f>
        <v xml:space="preserve"> </v>
      </c>
      <c r="G147" s="37"/>
      <c r="H147" s="37"/>
      <c r="I147" s="31" t="s">
        <v>29</v>
      </c>
      <c r="J147" s="35" t="str">
        <f>E23</f>
        <v xml:space="preserve"> </v>
      </c>
      <c r="K147" s="37"/>
      <c r="L147" s="54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5.15" customHeight="1">
      <c r="A148" s="37"/>
      <c r="B148" s="38"/>
      <c r="C148" s="31" t="s">
        <v>27</v>
      </c>
      <c r="D148" s="37"/>
      <c r="E148" s="37"/>
      <c r="F148" s="26" t="str">
        <f>IF(E20="","",E20)</f>
        <v>Vyplň údaj</v>
      </c>
      <c r="G148" s="37"/>
      <c r="H148" s="37"/>
      <c r="I148" s="31" t="s">
        <v>31</v>
      </c>
      <c r="J148" s="35" t="str">
        <f>E26</f>
        <v xml:space="preserve"> </v>
      </c>
      <c r="K148" s="37"/>
      <c r="L148" s="54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0.32" customHeight="1">
      <c r="A149" s="37"/>
      <c r="B149" s="38"/>
      <c r="C149" s="37"/>
      <c r="D149" s="37"/>
      <c r="E149" s="37"/>
      <c r="F149" s="37"/>
      <c r="G149" s="37"/>
      <c r="H149" s="37"/>
      <c r="I149" s="37"/>
      <c r="J149" s="37"/>
      <c r="K149" s="37"/>
      <c r="L149" s="54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11" customFormat="1" ht="29.28" customHeight="1">
      <c r="A150" s="155"/>
      <c r="B150" s="156"/>
      <c r="C150" s="157" t="s">
        <v>133</v>
      </c>
      <c r="D150" s="158" t="s">
        <v>58</v>
      </c>
      <c r="E150" s="158" t="s">
        <v>54</v>
      </c>
      <c r="F150" s="158" t="s">
        <v>55</v>
      </c>
      <c r="G150" s="158" t="s">
        <v>134</v>
      </c>
      <c r="H150" s="158" t="s">
        <v>135</v>
      </c>
      <c r="I150" s="158" t="s">
        <v>136</v>
      </c>
      <c r="J150" s="159" t="s">
        <v>98</v>
      </c>
      <c r="K150" s="160" t="s">
        <v>137</v>
      </c>
      <c r="L150" s="161"/>
      <c r="M150" s="85" t="s">
        <v>1</v>
      </c>
      <c r="N150" s="86" t="s">
        <v>37</v>
      </c>
      <c r="O150" s="86" t="s">
        <v>138</v>
      </c>
      <c r="P150" s="86" t="s">
        <v>139</v>
      </c>
      <c r="Q150" s="86" t="s">
        <v>140</v>
      </c>
      <c r="R150" s="86" t="s">
        <v>141</v>
      </c>
      <c r="S150" s="86" t="s">
        <v>142</v>
      </c>
      <c r="T150" s="87" t="s">
        <v>143</v>
      </c>
      <c r="U150" s="155"/>
      <c r="V150" s="155"/>
      <c r="W150" s="155"/>
      <c r="X150" s="155"/>
      <c r="Y150" s="155"/>
      <c r="Z150" s="155"/>
      <c r="AA150" s="155"/>
      <c r="AB150" s="155"/>
      <c r="AC150" s="155"/>
      <c r="AD150" s="155"/>
      <c r="AE150" s="155"/>
    </row>
    <row r="151" s="2" customFormat="1" ht="22.8" customHeight="1">
      <c r="A151" s="37"/>
      <c r="B151" s="38"/>
      <c r="C151" s="92" t="s">
        <v>144</v>
      </c>
      <c r="D151" s="37"/>
      <c r="E151" s="37"/>
      <c r="F151" s="37"/>
      <c r="G151" s="37"/>
      <c r="H151" s="37"/>
      <c r="I151" s="37"/>
      <c r="J151" s="162">
        <f>BK151</f>
        <v>0</v>
      </c>
      <c r="K151" s="37"/>
      <c r="L151" s="38"/>
      <c r="M151" s="88"/>
      <c r="N151" s="72"/>
      <c r="O151" s="89"/>
      <c r="P151" s="163">
        <f>P152+P299+P786</f>
        <v>0</v>
      </c>
      <c r="Q151" s="89"/>
      <c r="R151" s="163">
        <f>R152+R299+R786</f>
        <v>388.07123376000004</v>
      </c>
      <c r="S151" s="89"/>
      <c r="T151" s="164">
        <f>T152+T299+T786</f>
        <v>154.94449334999999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72</v>
      </c>
      <c r="AU151" s="18" t="s">
        <v>100</v>
      </c>
      <c r="BK151" s="165">
        <f>BK152+BK299+BK786</f>
        <v>0</v>
      </c>
    </row>
    <row r="152" s="12" customFormat="1" ht="25.92" customHeight="1">
      <c r="A152" s="12"/>
      <c r="B152" s="166"/>
      <c r="C152" s="12"/>
      <c r="D152" s="167" t="s">
        <v>72</v>
      </c>
      <c r="E152" s="168" t="s">
        <v>145</v>
      </c>
      <c r="F152" s="168" t="s">
        <v>145</v>
      </c>
      <c r="G152" s="12"/>
      <c r="H152" s="12"/>
      <c r="I152" s="169"/>
      <c r="J152" s="170">
        <f>BK152</f>
        <v>0</v>
      </c>
      <c r="K152" s="12"/>
      <c r="L152" s="166"/>
      <c r="M152" s="171"/>
      <c r="N152" s="172"/>
      <c r="O152" s="172"/>
      <c r="P152" s="173">
        <f>P153+P180+P212+P216+P222+P253+P281+P286+P289+P297</f>
        <v>0</v>
      </c>
      <c r="Q152" s="172"/>
      <c r="R152" s="173">
        <f>R153+R180+R212+R216+R222+R253+R281+R286+R289+R297</f>
        <v>342.31073852000003</v>
      </c>
      <c r="S152" s="172"/>
      <c r="T152" s="174">
        <f>T153+T180+T212+T216+T222+T253+T281+T286+T289+T297</f>
        <v>135.88247999999999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7" t="s">
        <v>80</v>
      </c>
      <c r="AT152" s="175" t="s">
        <v>72</v>
      </c>
      <c r="AU152" s="175" t="s">
        <v>73</v>
      </c>
      <c r="AY152" s="167" t="s">
        <v>146</v>
      </c>
      <c r="BK152" s="176">
        <f>BK153+BK180+BK212+BK216+BK222+BK253+BK281+BK286+BK289+BK297</f>
        <v>0</v>
      </c>
    </row>
    <row r="153" s="12" customFormat="1" ht="22.8" customHeight="1">
      <c r="A153" s="12"/>
      <c r="B153" s="166"/>
      <c r="C153" s="12"/>
      <c r="D153" s="167" t="s">
        <v>72</v>
      </c>
      <c r="E153" s="177" t="s">
        <v>80</v>
      </c>
      <c r="F153" s="177" t="s">
        <v>147</v>
      </c>
      <c r="G153" s="12"/>
      <c r="H153" s="12"/>
      <c r="I153" s="169"/>
      <c r="J153" s="178">
        <f>BK153</f>
        <v>0</v>
      </c>
      <c r="K153" s="12"/>
      <c r="L153" s="166"/>
      <c r="M153" s="171"/>
      <c r="N153" s="172"/>
      <c r="O153" s="172"/>
      <c r="P153" s="173">
        <f>SUM(P154:P179)</f>
        <v>0</v>
      </c>
      <c r="Q153" s="172"/>
      <c r="R153" s="173">
        <f>SUM(R154:R179)</f>
        <v>0</v>
      </c>
      <c r="S153" s="172"/>
      <c r="T153" s="174">
        <f>SUM(T154:T179)</f>
        <v>66.641710000000003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7" t="s">
        <v>80</v>
      </c>
      <c r="AT153" s="175" t="s">
        <v>72</v>
      </c>
      <c r="AU153" s="175" t="s">
        <v>80</v>
      </c>
      <c r="AY153" s="167" t="s">
        <v>146</v>
      </c>
      <c r="BK153" s="176">
        <f>SUM(BK154:BK179)</f>
        <v>0</v>
      </c>
    </row>
    <row r="154" s="2" customFormat="1" ht="66.75" customHeight="1">
      <c r="A154" s="37"/>
      <c r="B154" s="179"/>
      <c r="C154" s="180" t="s">
        <v>80</v>
      </c>
      <c r="D154" s="180" t="s">
        <v>148</v>
      </c>
      <c r="E154" s="181" t="s">
        <v>149</v>
      </c>
      <c r="F154" s="182" t="s">
        <v>150</v>
      </c>
      <c r="G154" s="183" t="s">
        <v>151</v>
      </c>
      <c r="H154" s="184">
        <v>229.79900000000001</v>
      </c>
      <c r="I154" s="185"/>
      <c r="J154" s="186">
        <f>ROUND(I154*H154,2)</f>
        <v>0</v>
      </c>
      <c r="K154" s="187"/>
      <c r="L154" s="38"/>
      <c r="M154" s="188" t="s">
        <v>1</v>
      </c>
      <c r="N154" s="189" t="s">
        <v>38</v>
      </c>
      <c r="O154" s="76"/>
      <c r="P154" s="190">
        <f>O154*H154</f>
        <v>0</v>
      </c>
      <c r="Q154" s="190">
        <v>0</v>
      </c>
      <c r="R154" s="190">
        <f>Q154*H154</f>
        <v>0</v>
      </c>
      <c r="S154" s="190">
        <v>0.28999999999999998</v>
      </c>
      <c r="T154" s="191">
        <f>S154*H154</f>
        <v>66.641710000000003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2" t="s">
        <v>152</v>
      </c>
      <c r="AT154" s="192" t="s">
        <v>148</v>
      </c>
      <c r="AU154" s="192" t="s">
        <v>82</v>
      </c>
      <c r="AY154" s="18" t="s">
        <v>146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80</v>
      </c>
      <c r="BK154" s="193">
        <f>ROUND(I154*H154,2)</f>
        <v>0</v>
      </c>
      <c r="BL154" s="18" t="s">
        <v>152</v>
      </c>
      <c r="BM154" s="192" t="s">
        <v>153</v>
      </c>
    </row>
    <row r="155" s="13" customFormat="1">
      <c r="A155" s="13"/>
      <c r="B155" s="194"/>
      <c r="C155" s="13"/>
      <c r="D155" s="195" t="s">
        <v>154</v>
      </c>
      <c r="E155" s="196" t="s">
        <v>1</v>
      </c>
      <c r="F155" s="197" t="s">
        <v>155</v>
      </c>
      <c r="G155" s="13"/>
      <c r="H155" s="198">
        <v>229.79900000000001</v>
      </c>
      <c r="I155" s="199"/>
      <c r="J155" s="13"/>
      <c r="K155" s="13"/>
      <c r="L155" s="194"/>
      <c r="M155" s="200"/>
      <c r="N155" s="201"/>
      <c r="O155" s="201"/>
      <c r="P155" s="201"/>
      <c r="Q155" s="201"/>
      <c r="R155" s="201"/>
      <c r="S155" s="201"/>
      <c r="T155" s="20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154</v>
      </c>
      <c r="AU155" s="196" t="s">
        <v>82</v>
      </c>
      <c r="AV155" s="13" t="s">
        <v>82</v>
      </c>
      <c r="AW155" s="13" t="s">
        <v>30</v>
      </c>
      <c r="AX155" s="13" t="s">
        <v>80</v>
      </c>
      <c r="AY155" s="196" t="s">
        <v>146</v>
      </c>
    </row>
    <row r="156" s="2" customFormat="1" ht="33" customHeight="1">
      <c r="A156" s="37"/>
      <c r="B156" s="179"/>
      <c r="C156" s="180" t="s">
        <v>82</v>
      </c>
      <c r="D156" s="180" t="s">
        <v>148</v>
      </c>
      <c r="E156" s="181" t="s">
        <v>156</v>
      </c>
      <c r="F156" s="182" t="s">
        <v>157</v>
      </c>
      <c r="G156" s="183" t="s">
        <v>158</v>
      </c>
      <c r="H156" s="184">
        <v>98.813000000000002</v>
      </c>
      <c r="I156" s="185"/>
      <c r="J156" s="186">
        <f>ROUND(I156*H156,2)</f>
        <v>0</v>
      </c>
      <c r="K156" s="187"/>
      <c r="L156" s="38"/>
      <c r="M156" s="188" t="s">
        <v>1</v>
      </c>
      <c r="N156" s="189" t="s">
        <v>38</v>
      </c>
      <c r="O156" s="7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2" t="s">
        <v>152</v>
      </c>
      <c r="AT156" s="192" t="s">
        <v>148</v>
      </c>
      <c r="AU156" s="192" t="s">
        <v>82</v>
      </c>
      <c r="AY156" s="18" t="s">
        <v>146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80</v>
      </c>
      <c r="BK156" s="193">
        <f>ROUND(I156*H156,2)</f>
        <v>0</v>
      </c>
      <c r="BL156" s="18" t="s">
        <v>152</v>
      </c>
      <c r="BM156" s="192" t="s">
        <v>159</v>
      </c>
    </row>
    <row r="157" s="13" customFormat="1">
      <c r="A157" s="13"/>
      <c r="B157" s="194"/>
      <c r="C157" s="13"/>
      <c r="D157" s="195" t="s">
        <v>154</v>
      </c>
      <c r="E157" s="196" t="s">
        <v>1</v>
      </c>
      <c r="F157" s="197" t="s">
        <v>160</v>
      </c>
      <c r="G157" s="13"/>
      <c r="H157" s="198">
        <v>98.813000000000002</v>
      </c>
      <c r="I157" s="199"/>
      <c r="J157" s="13"/>
      <c r="K157" s="13"/>
      <c r="L157" s="194"/>
      <c r="M157" s="200"/>
      <c r="N157" s="201"/>
      <c r="O157" s="201"/>
      <c r="P157" s="201"/>
      <c r="Q157" s="201"/>
      <c r="R157" s="201"/>
      <c r="S157" s="201"/>
      <c r="T157" s="20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154</v>
      </c>
      <c r="AU157" s="196" t="s">
        <v>82</v>
      </c>
      <c r="AV157" s="13" t="s">
        <v>82</v>
      </c>
      <c r="AW157" s="13" t="s">
        <v>30</v>
      </c>
      <c r="AX157" s="13" t="s">
        <v>80</v>
      </c>
      <c r="AY157" s="196" t="s">
        <v>146</v>
      </c>
    </row>
    <row r="158" s="2" customFormat="1" ht="44.25" customHeight="1">
      <c r="A158" s="37"/>
      <c r="B158" s="179"/>
      <c r="C158" s="180" t="s">
        <v>161</v>
      </c>
      <c r="D158" s="180" t="s">
        <v>148</v>
      </c>
      <c r="E158" s="181" t="s">
        <v>162</v>
      </c>
      <c r="F158" s="182" t="s">
        <v>163</v>
      </c>
      <c r="G158" s="183" t="s">
        <v>158</v>
      </c>
      <c r="H158" s="184">
        <v>41.225999999999999</v>
      </c>
      <c r="I158" s="185"/>
      <c r="J158" s="186">
        <f>ROUND(I158*H158,2)</f>
        <v>0</v>
      </c>
      <c r="K158" s="187"/>
      <c r="L158" s="38"/>
      <c r="M158" s="188" t="s">
        <v>1</v>
      </c>
      <c r="N158" s="189" t="s">
        <v>38</v>
      </c>
      <c r="O158" s="7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152</v>
      </c>
      <c r="AT158" s="192" t="s">
        <v>148</v>
      </c>
      <c r="AU158" s="192" t="s">
        <v>82</v>
      </c>
      <c r="AY158" s="18" t="s">
        <v>146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80</v>
      </c>
      <c r="BK158" s="193">
        <f>ROUND(I158*H158,2)</f>
        <v>0</v>
      </c>
      <c r="BL158" s="18" t="s">
        <v>152</v>
      </c>
      <c r="BM158" s="192" t="s">
        <v>164</v>
      </c>
    </row>
    <row r="159" s="13" customFormat="1">
      <c r="A159" s="13"/>
      <c r="B159" s="194"/>
      <c r="C159" s="13"/>
      <c r="D159" s="195" t="s">
        <v>154</v>
      </c>
      <c r="E159" s="196" t="s">
        <v>1</v>
      </c>
      <c r="F159" s="197" t="s">
        <v>165</v>
      </c>
      <c r="G159" s="13"/>
      <c r="H159" s="198">
        <v>21.510000000000002</v>
      </c>
      <c r="I159" s="199"/>
      <c r="J159" s="13"/>
      <c r="K159" s="13"/>
      <c r="L159" s="194"/>
      <c r="M159" s="200"/>
      <c r="N159" s="201"/>
      <c r="O159" s="201"/>
      <c r="P159" s="201"/>
      <c r="Q159" s="201"/>
      <c r="R159" s="201"/>
      <c r="S159" s="201"/>
      <c r="T159" s="20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154</v>
      </c>
      <c r="AU159" s="196" t="s">
        <v>82</v>
      </c>
      <c r="AV159" s="13" t="s">
        <v>82</v>
      </c>
      <c r="AW159" s="13" t="s">
        <v>30</v>
      </c>
      <c r="AX159" s="13" t="s">
        <v>73</v>
      </c>
      <c r="AY159" s="196" t="s">
        <v>146</v>
      </c>
    </row>
    <row r="160" s="13" customFormat="1">
      <c r="A160" s="13"/>
      <c r="B160" s="194"/>
      <c r="C160" s="13"/>
      <c r="D160" s="195" t="s">
        <v>154</v>
      </c>
      <c r="E160" s="196" t="s">
        <v>1</v>
      </c>
      <c r="F160" s="197" t="s">
        <v>166</v>
      </c>
      <c r="G160" s="13"/>
      <c r="H160" s="198">
        <v>19.716000000000001</v>
      </c>
      <c r="I160" s="199"/>
      <c r="J160" s="13"/>
      <c r="K160" s="13"/>
      <c r="L160" s="194"/>
      <c r="M160" s="200"/>
      <c r="N160" s="201"/>
      <c r="O160" s="201"/>
      <c r="P160" s="201"/>
      <c r="Q160" s="201"/>
      <c r="R160" s="201"/>
      <c r="S160" s="201"/>
      <c r="T160" s="20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154</v>
      </c>
      <c r="AU160" s="196" t="s">
        <v>82</v>
      </c>
      <c r="AV160" s="13" t="s">
        <v>82</v>
      </c>
      <c r="AW160" s="13" t="s">
        <v>30</v>
      </c>
      <c r="AX160" s="13" t="s">
        <v>73</v>
      </c>
      <c r="AY160" s="196" t="s">
        <v>146</v>
      </c>
    </row>
    <row r="161" s="14" customFormat="1">
      <c r="A161" s="14"/>
      <c r="B161" s="203"/>
      <c r="C161" s="14"/>
      <c r="D161" s="195" t="s">
        <v>154</v>
      </c>
      <c r="E161" s="204" t="s">
        <v>1</v>
      </c>
      <c r="F161" s="205" t="s">
        <v>167</v>
      </c>
      <c r="G161" s="14"/>
      <c r="H161" s="206">
        <v>41.225999999999999</v>
      </c>
      <c r="I161" s="207"/>
      <c r="J161" s="14"/>
      <c r="K161" s="14"/>
      <c r="L161" s="203"/>
      <c r="M161" s="208"/>
      <c r="N161" s="209"/>
      <c r="O161" s="209"/>
      <c r="P161" s="209"/>
      <c r="Q161" s="209"/>
      <c r="R161" s="209"/>
      <c r="S161" s="209"/>
      <c r="T161" s="21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4" t="s">
        <v>154</v>
      </c>
      <c r="AU161" s="204" t="s">
        <v>82</v>
      </c>
      <c r="AV161" s="14" t="s">
        <v>152</v>
      </c>
      <c r="AW161" s="14" t="s">
        <v>30</v>
      </c>
      <c r="AX161" s="14" t="s">
        <v>80</v>
      </c>
      <c r="AY161" s="204" t="s">
        <v>146</v>
      </c>
    </row>
    <row r="162" s="2" customFormat="1" ht="62.7" customHeight="1">
      <c r="A162" s="37"/>
      <c r="B162" s="179"/>
      <c r="C162" s="180" t="s">
        <v>152</v>
      </c>
      <c r="D162" s="180" t="s">
        <v>148</v>
      </c>
      <c r="E162" s="181" t="s">
        <v>168</v>
      </c>
      <c r="F162" s="182" t="s">
        <v>169</v>
      </c>
      <c r="G162" s="183" t="s">
        <v>158</v>
      </c>
      <c r="H162" s="184">
        <v>127.678</v>
      </c>
      <c r="I162" s="185"/>
      <c r="J162" s="186">
        <f>ROUND(I162*H162,2)</f>
        <v>0</v>
      </c>
      <c r="K162" s="187"/>
      <c r="L162" s="38"/>
      <c r="M162" s="188" t="s">
        <v>1</v>
      </c>
      <c r="N162" s="189" t="s">
        <v>38</v>
      </c>
      <c r="O162" s="7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152</v>
      </c>
      <c r="AT162" s="192" t="s">
        <v>148</v>
      </c>
      <c r="AU162" s="192" t="s">
        <v>82</v>
      </c>
      <c r="AY162" s="18" t="s">
        <v>146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80</v>
      </c>
      <c r="BK162" s="193">
        <f>ROUND(I162*H162,2)</f>
        <v>0</v>
      </c>
      <c r="BL162" s="18" t="s">
        <v>152</v>
      </c>
      <c r="BM162" s="192" t="s">
        <v>170</v>
      </c>
    </row>
    <row r="163" s="15" customFormat="1">
      <c r="A163" s="15"/>
      <c r="B163" s="211"/>
      <c r="C163" s="15"/>
      <c r="D163" s="195" t="s">
        <v>154</v>
      </c>
      <c r="E163" s="212" t="s">
        <v>1</v>
      </c>
      <c r="F163" s="213" t="s">
        <v>171</v>
      </c>
      <c r="G163" s="15"/>
      <c r="H163" s="212" t="s">
        <v>1</v>
      </c>
      <c r="I163" s="214"/>
      <c r="J163" s="15"/>
      <c r="K163" s="15"/>
      <c r="L163" s="211"/>
      <c r="M163" s="215"/>
      <c r="N163" s="216"/>
      <c r="O163" s="216"/>
      <c r="P163" s="216"/>
      <c r="Q163" s="216"/>
      <c r="R163" s="216"/>
      <c r="S163" s="216"/>
      <c r="T163" s="21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2" t="s">
        <v>154</v>
      </c>
      <c r="AU163" s="212" t="s">
        <v>82</v>
      </c>
      <c r="AV163" s="15" t="s">
        <v>80</v>
      </c>
      <c r="AW163" s="15" t="s">
        <v>30</v>
      </c>
      <c r="AX163" s="15" t="s">
        <v>73</v>
      </c>
      <c r="AY163" s="212" t="s">
        <v>146</v>
      </c>
    </row>
    <row r="164" s="13" customFormat="1">
      <c r="A164" s="13"/>
      <c r="B164" s="194"/>
      <c r="C164" s="13"/>
      <c r="D164" s="195" t="s">
        <v>154</v>
      </c>
      <c r="E164" s="196" t="s">
        <v>1</v>
      </c>
      <c r="F164" s="197" t="s">
        <v>172</v>
      </c>
      <c r="G164" s="13"/>
      <c r="H164" s="198">
        <v>140.03899999999999</v>
      </c>
      <c r="I164" s="199"/>
      <c r="J164" s="13"/>
      <c r="K164" s="13"/>
      <c r="L164" s="194"/>
      <c r="M164" s="200"/>
      <c r="N164" s="201"/>
      <c r="O164" s="201"/>
      <c r="P164" s="201"/>
      <c r="Q164" s="201"/>
      <c r="R164" s="201"/>
      <c r="S164" s="201"/>
      <c r="T164" s="20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154</v>
      </c>
      <c r="AU164" s="196" t="s">
        <v>82</v>
      </c>
      <c r="AV164" s="13" t="s">
        <v>82</v>
      </c>
      <c r="AW164" s="13" t="s">
        <v>30</v>
      </c>
      <c r="AX164" s="13" t="s">
        <v>73</v>
      </c>
      <c r="AY164" s="196" t="s">
        <v>146</v>
      </c>
    </row>
    <row r="165" s="15" customFormat="1">
      <c r="A165" s="15"/>
      <c r="B165" s="211"/>
      <c r="C165" s="15"/>
      <c r="D165" s="195" t="s">
        <v>154</v>
      </c>
      <c r="E165" s="212" t="s">
        <v>1</v>
      </c>
      <c r="F165" s="213" t="s">
        <v>173</v>
      </c>
      <c r="G165" s="15"/>
      <c r="H165" s="212" t="s">
        <v>1</v>
      </c>
      <c r="I165" s="214"/>
      <c r="J165" s="15"/>
      <c r="K165" s="15"/>
      <c r="L165" s="211"/>
      <c r="M165" s="215"/>
      <c r="N165" s="216"/>
      <c r="O165" s="216"/>
      <c r="P165" s="216"/>
      <c r="Q165" s="216"/>
      <c r="R165" s="216"/>
      <c r="S165" s="216"/>
      <c r="T165" s="21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2" t="s">
        <v>154</v>
      </c>
      <c r="AU165" s="212" t="s">
        <v>82</v>
      </c>
      <c r="AV165" s="15" t="s">
        <v>80</v>
      </c>
      <c r="AW165" s="15" t="s">
        <v>30</v>
      </c>
      <c r="AX165" s="15" t="s">
        <v>73</v>
      </c>
      <c r="AY165" s="212" t="s">
        <v>146</v>
      </c>
    </row>
    <row r="166" s="13" customFormat="1">
      <c r="A166" s="13"/>
      <c r="B166" s="194"/>
      <c r="C166" s="13"/>
      <c r="D166" s="195" t="s">
        <v>154</v>
      </c>
      <c r="E166" s="196" t="s">
        <v>1</v>
      </c>
      <c r="F166" s="197" t="s">
        <v>174</v>
      </c>
      <c r="G166" s="13"/>
      <c r="H166" s="198">
        <v>-12.361000000000001</v>
      </c>
      <c r="I166" s="199"/>
      <c r="J166" s="13"/>
      <c r="K166" s="13"/>
      <c r="L166" s="194"/>
      <c r="M166" s="200"/>
      <c r="N166" s="201"/>
      <c r="O166" s="201"/>
      <c r="P166" s="201"/>
      <c r="Q166" s="201"/>
      <c r="R166" s="201"/>
      <c r="S166" s="201"/>
      <c r="T166" s="20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6" t="s">
        <v>154</v>
      </c>
      <c r="AU166" s="196" t="s">
        <v>82</v>
      </c>
      <c r="AV166" s="13" t="s">
        <v>82</v>
      </c>
      <c r="AW166" s="13" t="s">
        <v>30</v>
      </c>
      <c r="AX166" s="13" t="s">
        <v>73</v>
      </c>
      <c r="AY166" s="196" t="s">
        <v>146</v>
      </c>
    </row>
    <row r="167" s="14" customFormat="1">
      <c r="A167" s="14"/>
      <c r="B167" s="203"/>
      <c r="C167" s="14"/>
      <c r="D167" s="195" t="s">
        <v>154</v>
      </c>
      <c r="E167" s="204" t="s">
        <v>1</v>
      </c>
      <c r="F167" s="205" t="s">
        <v>167</v>
      </c>
      <c r="G167" s="14"/>
      <c r="H167" s="206">
        <v>127.67799999999998</v>
      </c>
      <c r="I167" s="207"/>
      <c r="J167" s="14"/>
      <c r="K167" s="14"/>
      <c r="L167" s="203"/>
      <c r="M167" s="208"/>
      <c r="N167" s="209"/>
      <c r="O167" s="209"/>
      <c r="P167" s="209"/>
      <c r="Q167" s="209"/>
      <c r="R167" s="209"/>
      <c r="S167" s="209"/>
      <c r="T167" s="21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4" t="s">
        <v>154</v>
      </c>
      <c r="AU167" s="204" t="s">
        <v>82</v>
      </c>
      <c r="AV167" s="14" t="s">
        <v>152</v>
      </c>
      <c r="AW167" s="14" t="s">
        <v>30</v>
      </c>
      <c r="AX167" s="14" t="s">
        <v>80</v>
      </c>
      <c r="AY167" s="204" t="s">
        <v>146</v>
      </c>
    </row>
    <row r="168" s="2" customFormat="1" ht="66.75" customHeight="1">
      <c r="A168" s="37"/>
      <c r="B168" s="179"/>
      <c r="C168" s="180" t="s">
        <v>175</v>
      </c>
      <c r="D168" s="180" t="s">
        <v>148</v>
      </c>
      <c r="E168" s="181" t="s">
        <v>176</v>
      </c>
      <c r="F168" s="182" t="s">
        <v>177</v>
      </c>
      <c r="G168" s="183" t="s">
        <v>158</v>
      </c>
      <c r="H168" s="184">
        <v>638.38999999999999</v>
      </c>
      <c r="I168" s="185"/>
      <c r="J168" s="186">
        <f>ROUND(I168*H168,2)</f>
        <v>0</v>
      </c>
      <c r="K168" s="187"/>
      <c r="L168" s="38"/>
      <c r="M168" s="188" t="s">
        <v>1</v>
      </c>
      <c r="N168" s="189" t="s">
        <v>38</v>
      </c>
      <c r="O168" s="7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152</v>
      </c>
      <c r="AT168" s="192" t="s">
        <v>148</v>
      </c>
      <c r="AU168" s="192" t="s">
        <v>82</v>
      </c>
      <c r="AY168" s="18" t="s">
        <v>146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80</v>
      </c>
      <c r="BK168" s="193">
        <f>ROUND(I168*H168,2)</f>
        <v>0</v>
      </c>
      <c r="BL168" s="18" t="s">
        <v>152</v>
      </c>
      <c r="BM168" s="192" t="s">
        <v>178</v>
      </c>
    </row>
    <row r="169" s="13" customFormat="1">
      <c r="A169" s="13"/>
      <c r="B169" s="194"/>
      <c r="C169" s="13"/>
      <c r="D169" s="195" t="s">
        <v>154</v>
      </c>
      <c r="E169" s="196" t="s">
        <v>1</v>
      </c>
      <c r="F169" s="197" t="s">
        <v>179</v>
      </c>
      <c r="G169" s="13"/>
      <c r="H169" s="198">
        <v>638.38999999999999</v>
      </c>
      <c r="I169" s="199"/>
      <c r="J169" s="13"/>
      <c r="K169" s="13"/>
      <c r="L169" s="194"/>
      <c r="M169" s="200"/>
      <c r="N169" s="201"/>
      <c r="O169" s="201"/>
      <c r="P169" s="201"/>
      <c r="Q169" s="201"/>
      <c r="R169" s="201"/>
      <c r="S169" s="201"/>
      <c r="T169" s="20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6" t="s">
        <v>154</v>
      </c>
      <c r="AU169" s="196" t="s">
        <v>82</v>
      </c>
      <c r="AV169" s="13" t="s">
        <v>82</v>
      </c>
      <c r="AW169" s="13" t="s">
        <v>30</v>
      </c>
      <c r="AX169" s="13" t="s">
        <v>80</v>
      </c>
      <c r="AY169" s="196" t="s">
        <v>146</v>
      </c>
    </row>
    <row r="170" s="2" customFormat="1" ht="44.25" customHeight="1">
      <c r="A170" s="37"/>
      <c r="B170" s="179"/>
      <c r="C170" s="180" t="s">
        <v>180</v>
      </c>
      <c r="D170" s="180" t="s">
        <v>148</v>
      </c>
      <c r="E170" s="181" t="s">
        <v>181</v>
      </c>
      <c r="F170" s="182" t="s">
        <v>182</v>
      </c>
      <c r="G170" s="183" t="s">
        <v>183</v>
      </c>
      <c r="H170" s="184">
        <v>229.81999999999999</v>
      </c>
      <c r="I170" s="185"/>
      <c r="J170" s="186">
        <f>ROUND(I170*H170,2)</f>
        <v>0</v>
      </c>
      <c r="K170" s="187"/>
      <c r="L170" s="38"/>
      <c r="M170" s="188" t="s">
        <v>1</v>
      </c>
      <c r="N170" s="189" t="s">
        <v>38</v>
      </c>
      <c r="O170" s="76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2" t="s">
        <v>152</v>
      </c>
      <c r="AT170" s="192" t="s">
        <v>148</v>
      </c>
      <c r="AU170" s="192" t="s">
        <v>82</v>
      </c>
      <c r="AY170" s="18" t="s">
        <v>146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8" t="s">
        <v>80</v>
      </c>
      <c r="BK170" s="193">
        <f>ROUND(I170*H170,2)</f>
        <v>0</v>
      </c>
      <c r="BL170" s="18" t="s">
        <v>152</v>
      </c>
      <c r="BM170" s="192" t="s">
        <v>184</v>
      </c>
    </row>
    <row r="171" s="13" customFormat="1">
      <c r="A171" s="13"/>
      <c r="B171" s="194"/>
      <c r="C171" s="13"/>
      <c r="D171" s="195" t="s">
        <v>154</v>
      </c>
      <c r="E171" s="196" t="s">
        <v>1</v>
      </c>
      <c r="F171" s="197" t="s">
        <v>185</v>
      </c>
      <c r="G171" s="13"/>
      <c r="H171" s="198">
        <v>229.81999999999999</v>
      </c>
      <c r="I171" s="199"/>
      <c r="J171" s="13"/>
      <c r="K171" s="13"/>
      <c r="L171" s="194"/>
      <c r="M171" s="200"/>
      <c r="N171" s="201"/>
      <c r="O171" s="201"/>
      <c r="P171" s="201"/>
      <c r="Q171" s="201"/>
      <c r="R171" s="201"/>
      <c r="S171" s="201"/>
      <c r="T171" s="20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154</v>
      </c>
      <c r="AU171" s="196" t="s">
        <v>82</v>
      </c>
      <c r="AV171" s="13" t="s">
        <v>82</v>
      </c>
      <c r="AW171" s="13" t="s">
        <v>30</v>
      </c>
      <c r="AX171" s="13" t="s">
        <v>80</v>
      </c>
      <c r="AY171" s="196" t="s">
        <v>146</v>
      </c>
    </row>
    <row r="172" s="2" customFormat="1" ht="44.25" customHeight="1">
      <c r="A172" s="37"/>
      <c r="B172" s="179"/>
      <c r="C172" s="180" t="s">
        <v>186</v>
      </c>
      <c r="D172" s="180" t="s">
        <v>148</v>
      </c>
      <c r="E172" s="181" t="s">
        <v>187</v>
      </c>
      <c r="F172" s="182" t="s">
        <v>188</v>
      </c>
      <c r="G172" s="183" t="s">
        <v>158</v>
      </c>
      <c r="H172" s="184">
        <v>12.361000000000001</v>
      </c>
      <c r="I172" s="185"/>
      <c r="J172" s="186">
        <f>ROUND(I172*H172,2)</f>
        <v>0</v>
      </c>
      <c r="K172" s="187"/>
      <c r="L172" s="38"/>
      <c r="M172" s="188" t="s">
        <v>1</v>
      </c>
      <c r="N172" s="189" t="s">
        <v>38</v>
      </c>
      <c r="O172" s="76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2" t="s">
        <v>152</v>
      </c>
      <c r="AT172" s="192" t="s">
        <v>148</v>
      </c>
      <c r="AU172" s="192" t="s">
        <v>82</v>
      </c>
      <c r="AY172" s="18" t="s">
        <v>146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8" t="s">
        <v>80</v>
      </c>
      <c r="BK172" s="193">
        <f>ROUND(I172*H172,2)</f>
        <v>0</v>
      </c>
      <c r="BL172" s="18" t="s">
        <v>152</v>
      </c>
      <c r="BM172" s="192" t="s">
        <v>189</v>
      </c>
    </row>
    <row r="173" s="13" customFormat="1">
      <c r="A173" s="13"/>
      <c r="B173" s="194"/>
      <c r="C173" s="13"/>
      <c r="D173" s="195" t="s">
        <v>154</v>
      </c>
      <c r="E173" s="196" t="s">
        <v>1</v>
      </c>
      <c r="F173" s="197" t="s">
        <v>166</v>
      </c>
      <c r="G173" s="13"/>
      <c r="H173" s="198">
        <v>19.716000000000001</v>
      </c>
      <c r="I173" s="199"/>
      <c r="J173" s="13"/>
      <c r="K173" s="13"/>
      <c r="L173" s="194"/>
      <c r="M173" s="200"/>
      <c r="N173" s="201"/>
      <c r="O173" s="201"/>
      <c r="P173" s="201"/>
      <c r="Q173" s="201"/>
      <c r="R173" s="201"/>
      <c r="S173" s="201"/>
      <c r="T173" s="20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6" t="s">
        <v>154</v>
      </c>
      <c r="AU173" s="196" t="s">
        <v>82</v>
      </c>
      <c r="AV173" s="13" t="s">
        <v>82</v>
      </c>
      <c r="AW173" s="13" t="s">
        <v>30</v>
      </c>
      <c r="AX173" s="13" t="s">
        <v>73</v>
      </c>
      <c r="AY173" s="196" t="s">
        <v>146</v>
      </c>
    </row>
    <row r="174" s="15" customFormat="1">
      <c r="A174" s="15"/>
      <c r="B174" s="211"/>
      <c r="C174" s="15"/>
      <c r="D174" s="195" t="s">
        <v>154</v>
      </c>
      <c r="E174" s="212" t="s">
        <v>1</v>
      </c>
      <c r="F174" s="213" t="s">
        <v>190</v>
      </c>
      <c r="G174" s="15"/>
      <c r="H174" s="212" t="s">
        <v>1</v>
      </c>
      <c r="I174" s="214"/>
      <c r="J174" s="15"/>
      <c r="K174" s="15"/>
      <c r="L174" s="211"/>
      <c r="M174" s="215"/>
      <c r="N174" s="216"/>
      <c r="O174" s="216"/>
      <c r="P174" s="216"/>
      <c r="Q174" s="216"/>
      <c r="R174" s="216"/>
      <c r="S174" s="216"/>
      <c r="T174" s="21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2" t="s">
        <v>154</v>
      </c>
      <c r="AU174" s="212" t="s">
        <v>82</v>
      </c>
      <c r="AV174" s="15" t="s">
        <v>80</v>
      </c>
      <c r="AW174" s="15" t="s">
        <v>30</v>
      </c>
      <c r="AX174" s="15" t="s">
        <v>73</v>
      </c>
      <c r="AY174" s="212" t="s">
        <v>146</v>
      </c>
    </row>
    <row r="175" s="13" customFormat="1">
      <c r="A175" s="13"/>
      <c r="B175" s="194"/>
      <c r="C175" s="13"/>
      <c r="D175" s="195" t="s">
        <v>154</v>
      </c>
      <c r="E175" s="196" t="s">
        <v>1</v>
      </c>
      <c r="F175" s="197" t="s">
        <v>191</v>
      </c>
      <c r="G175" s="13"/>
      <c r="H175" s="198">
        <v>-7.3550000000000004</v>
      </c>
      <c r="I175" s="199"/>
      <c r="J175" s="13"/>
      <c r="K175" s="13"/>
      <c r="L175" s="194"/>
      <c r="M175" s="200"/>
      <c r="N175" s="201"/>
      <c r="O175" s="201"/>
      <c r="P175" s="201"/>
      <c r="Q175" s="201"/>
      <c r="R175" s="201"/>
      <c r="S175" s="201"/>
      <c r="T175" s="20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6" t="s">
        <v>154</v>
      </c>
      <c r="AU175" s="196" t="s">
        <v>82</v>
      </c>
      <c r="AV175" s="13" t="s">
        <v>82</v>
      </c>
      <c r="AW175" s="13" t="s">
        <v>30</v>
      </c>
      <c r="AX175" s="13" t="s">
        <v>73</v>
      </c>
      <c r="AY175" s="196" t="s">
        <v>146</v>
      </c>
    </row>
    <row r="176" s="14" customFormat="1">
      <c r="A176" s="14"/>
      <c r="B176" s="203"/>
      <c r="C176" s="14"/>
      <c r="D176" s="195" t="s">
        <v>154</v>
      </c>
      <c r="E176" s="204" t="s">
        <v>1</v>
      </c>
      <c r="F176" s="205" t="s">
        <v>167</v>
      </c>
      <c r="G176" s="14"/>
      <c r="H176" s="206">
        <v>12.361000000000001</v>
      </c>
      <c r="I176" s="207"/>
      <c r="J176" s="14"/>
      <c r="K176" s="14"/>
      <c r="L176" s="203"/>
      <c r="M176" s="208"/>
      <c r="N176" s="209"/>
      <c r="O176" s="209"/>
      <c r="P176" s="209"/>
      <c r="Q176" s="209"/>
      <c r="R176" s="209"/>
      <c r="S176" s="209"/>
      <c r="T176" s="21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4" t="s">
        <v>154</v>
      </c>
      <c r="AU176" s="204" t="s">
        <v>82</v>
      </c>
      <c r="AV176" s="14" t="s">
        <v>152</v>
      </c>
      <c r="AW176" s="14" t="s">
        <v>30</v>
      </c>
      <c r="AX176" s="14" t="s">
        <v>80</v>
      </c>
      <c r="AY176" s="204" t="s">
        <v>146</v>
      </c>
    </row>
    <row r="177" s="2" customFormat="1" ht="33" customHeight="1">
      <c r="A177" s="37"/>
      <c r="B177" s="179"/>
      <c r="C177" s="180" t="s">
        <v>192</v>
      </c>
      <c r="D177" s="180" t="s">
        <v>148</v>
      </c>
      <c r="E177" s="181" t="s">
        <v>193</v>
      </c>
      <c r="F177" s="182" t="s">
        <v>194</v>
      </c>
      <c r="G177" s="183" t="s">
        <v>151</v>
      </c>
      <c r="H177" s="184">
        <v>229.79900000000001</v>
      </c>
      <c r="I177" s="185"/>
      <c r="J177" s="186">
        <f>ROUND(I177*H177,2)</f>
        <v>0</v>
      </c>
      <c r="K177" s="187"/>
      <c r="L177" s="38"/>
      <c r="M177" s="188" t="s">
        <v>1</v>
      </c>
      <c r="N177" s="189" t="s">
        <v>38</v>
      </c>
      <c r="O177" s="7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2" t="s">
        <v>152</v>
      </c>
      <c r="AT177" s="192" t="s">
        <v>148</v>
      </c>
      <c r="AU177" s="192" t="s">
        <v>82</v>
      </c>
      <c r="AY177" s="18" t="s">
        <v>146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80</v>
      </c>
      <c r="BK177" s="193">
        <f>ROUND(I177*H177,2)</f>
        <v>0</v>
      </c>
      <c r="BL177" s="18" t="s">
        <v>152</v>
      </c>
      <c r="BM177" s="192" t="s">
        <v>195</v>
      </c>
    </row>
    <row r="178" s="15" customFormat="1">
      <c r="A178" s="15"/>
      <c r="B178" s="211"/>
      <c r="C178" s="15"/>
      <c r="D178" s="195" t="s">
        <v>154</v>
      </c>
      <c r="E178" s="212" t="s">
        <v>1</v>
      </c>
      <c r="F178" s="213" t="s">
        <v>196</v>
      </c>
      <c r="G178" s="15"/>
      <c r="H178" s="212" t="s">
        <v>1</v>
      </c>
      <c r="I178" s="214"/>
      <c r="J178" s="15"/>
      <c r="K178" s="15"/>
      <c r="L178" s="211"/>
      <c r="M178" s="215"/>
      <c r="N178" s="216"/>
      <c r="O178" s="216"/>
      <c r="P178" s="216"/>
      <c r="Q178" s="216"/>
      <c r="R178" s="216"/>
      <c r="S178" s="216"/>
      <c r="T178" s="21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2" t="s">
        <v>154</v>
      </c>
      <c r="AU178" s="212" t="s">
        <v>82</v>
      </c>
      <c r="AV178" s="15" t="s">
        <v>80</v>
      </c>
      <c r="AW178" s="15" t="s">
        <v>30</v>
      </c>
      <c r="AX178" s="15" t="s">
        <v>73</v>
      </c>
      <c r="AY178" s="212" t="s">
        <v>146</v>
      </c>
    </row>
    <row r="179" s="13" customFormat="1">
      <c r="A179" s="13"/>
      <c r="B179" s="194"/>
      <c r="C179" s="13"/>
      <c r="D179" s="195" t="s">
        <v>154</v>
      </c>
      <c r="E179" s="196" t="s">
        <v>1</v>
      </c>
      <c r="F179" s="197" t="s">
        <v>155</v>
      </c>
      <c r="G179" s="13"/>
      <c r="H179" s="198">
        <v>229.79900000000001</v>
      </c>
      <c r="I179" s="199"/>
      <c r="J179" s="13"/>
      <c r="K179" s="13"/>
      <c r="L179" s="194"/>
      <c r="M179" s="200"/>
      <c r="N179" s="201"/>
      <c r="O179" s="201"/>
      <c r="P179" s="201"/>
      <c r="Q179" s="201"/>
      <c r="R179" s="201"/>
      <c r="S179" s="201"/>
      <c r="T179" s="20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6" t="s">
        <v>154</v>
      </c>
      <c r="AU179" s="196" t="s">
        <v>82</v>
      </c>
      <c r="AV179" s="13" t="s">
        <v>82</v>
      </c>
      <c r="AW179" s="13" t="s">
        <v>30</v>
      </c>
      <c r="AX179" s="13" t="s">
        <v>80</v>
      </c>
      <c r="AY179" s="196" t="s">
        <v>146</v>
      </c>
    </row>
    <row r="180" s="12" customFormat="1" ht="22.8" customHeight="1">
      <c r="A180" s="12"/>
      <c r="B180" s="166"/>
      <c r="C180" s="12"/>
      <c r="D180" s="167" t="s">
        <v>72</v>
      </c>
      <c r="E180" s="177" t="s">
        <v>82</v>
      </c>
      <c r="F180" s="177" t="s">
        <v>197</v>
      </c>
      <c r="G180" s="12"/>
      <c r="H180" s="12"/>
      <c r="I180" s="169"/>
      <c r="J180" s="178">
        <f>BK180</f>
        <v>0</v>
      </c>
      <c r="K180" s="12"/>
      <c r="L180" s="166"/>
      <c r="M180" s="171"/>
      <c r="N180" s="172"/>
      <c r="O180" s="172"/>
      <c r="P180" s="173">
        <f>SUM(P181:P211)</f>
        <v>0</v>
      </c>
      <c r="Q180" s="172"/>
      <c r="R180" s="173">
        <f>SUM(R181:R211)</f>
        <v>231.04208015000003</v>
      </c>
      <c r="S180" s="172"/>
      <c r="T180" s="174">
        <f>SUM(T181:T211)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7" t="s">
        <v>80</v>
      </c>
      <c r="AT180" s="175" t="s">
        <v>72</v>
      </c>
      <c r="AU180" s="175" t="s">
        <v>80</v>
      </c>
      <c r="AY180" s="167" t="s">
        <v>146</v>
      </c>
      <c r="BK180" s="176">
        <f>SUM(BK181:BK211)</f>
        <v>0</v>
      </c>
    </row>
    <row r="181" s="2" customFormat="1" ht="37.8" customHeight="1">
      <c r="A181" s="37"/>
      <c r="B181" s="179"/>
      <c r="C181" s="180" t="s">
        <v>198</v>
      </c>
      <c r="D181" s="180" t="s">
        <v>148</v>
      </c>
      <c r="E181" s="181" t="s">
        <v>199</v>
      </c>
      <c r="F181" s="182" t="s">
        <v>200</v>
      </c>
      <c r="G181" s="183" t="s">
        <v>151</v>
      </c>
      <c r="H181" s="184">
        <v>226.078</v>
      </c>
      <c r="I181" s="185"/>
      <c r="J181" s="186">
        <f>ROUND(I181*H181,2)</f>
        <v>0</v>
      </c>
      <c r="K181" s="187"/>
      <c r="L181" s="38"/>
      <c r="M181" s="188" t="s">
        <v>1</v>
      </c>
      <c r="N181" s="189" t="s">
        <v>38</v>
      </c>
      <c r="O181" s="76"/>
      <c r="P181" s="190">
        <f>O181*H181</f>
        <v>0</v>
      </c>
      <c r="Q181" s="190">
        <v>0.00010000000000000001</v>
      </c>
      <c r="R181" s="190">
        <f>Q181*H181</f>
        <v>0.022607800000000001</v>
      </c>
      <c r="S181" s="190">
        <v>0</v>
      </c>
      <c r="T181" s="19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2" t="s">
        <v>152</v>
      </c>
      <c r="AT181" s="192" t="s">
        <v>148</v>
      </c>
      <c r="AU181" s="192" t="s">
        <v>82</v>
      </c>
      <c r="AY181" s="18" t="s">
        <v>146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80</v>
      </c>
      <c r="BK181" s="193">
        <f>ROUND(I181*H181,2)</f>
        <v>0</v>
      </c>
      <c r="BL181" s="18" t="s">
        <v>152</v>
      </c>
      <c r="BM181" s="192" t="s">
        <v>201</v>
      </c>
    </row>
    <row r="182" s="15" customFormat="1">
      <c r="A182" s="15"/>
      <c r="B182" s="211"/>
      <c r="C182" s="15"/>
      <c r="D182" s="195" t="s">
        <v>154</v>
      </c>
      <c r="E182" s="212" t="s">
        <v>1</v>
      </c>
      <c r="F182" s="213" t="s">
        <v>202</v>
      </c>
      <c r="G182" s="15"/>
      <c r="H182" s="212" t="s">
        <v>1</v>
      </c>
      <c r="I182" s="214"/>
      <c r="J182" s="15"/>
      <c r="K182" s="15"/>
      <c r="L182" s="211"/>
      <c r="M182" s="215"/>
      <c r="N182" s="216"/>
      <c r="O182" s="216"/>
      <c r="P182" s="216"/>
      <c r="Q182" s="216"/>
      <c r="R182" s="216"/>
      <c r="S182" s="216"/>
      <c r="T182" s="21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2" t="s">
        <v>154</v>
      </c>
      <c r="AU182" s="212" t="s">
        <v>82</v>
      </c>
      <c r="AV182" s="15" t="s">
        <v>80</v>
      </c>
      <c r="AW182" s="15" t="s">
        <v>30</v>
      </c>
      <c r="AX182" s="15" t="s">
        <v>73</v>
      </c>
      <c r="AY182" s="212" t="s">
        <v>146</v>
      </c>
    </row>
    <row r="183" s="13" customFormat="1">
      <c r="A183" s="13"/>
      <c r="B183" s="194"/>
      <c r="C183" s="13"/>
      <c r="D183" s="195" t="s">
        <v>154</v>
      </c>
      <c r="E183" s="196" t="s">
        <v>1</v>
      </c>
      <c r="F183" s="197" t="s">
        <v>203</v>
      </c>
      <c r="G183" s="13"/>
      <c r="H183" s="198">
        <v>45.100000000000001</v>
      </c>
      <c r="I183" s="199"/>
      <c r="J183" s="13"/>
      <c r="K183" s="13"/>
      <c r="L183" s="194"/>
      <c r="M183" s="200"/>
      <c r="N183" s="201"/>
      <c r="O183" s="201"/>
      <c r="P183" s="201"/>
      <c r="Q183" s="201"/>
      <c r="R183" s="201"/>
      <c r="S183" s="201"/>
      <c r="T183" s="20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154</v>
      </c>
      <c r="AU183" s="196" t="s">
        <v>82</v>
      </c>
      <c r="AV183" s="13" t="s">
        <v>82</v>
      </c>
      <c r="AW183" s="13" t="s">
        <v>30</v>
      </c>
      <c r="AX183" s="13" t="s">
        <v>73</v>
      </c>
      <c r="AY183" s="196" t="s">
        <v>146</v>
      </c>
    </row>
    <row r="184" s="15" customFormat="1">
      <c r="A184" s="15"/>
      <c r="B184" s="211"/>
      <c r="C184" s="15"/>
      <c r="D184" s="195" t="s">
        <v>154</v>
      </c>
      <c r="E184" s="212" t="s">
        <v>1</v>
      </c>
      <c r="F184" s="213" t="s">
        <v>204</v>
      </c>
      <c r="G184" s="15"/>
      <c r="H184" s="212" t="s">
        <v>1</v>
      </c>
      <c r="I184" s="214"/>
      <c r="J184" s="15"/>
      <c r="K184" s="15"/>
      <c r="L184" s="211"/>
      <c r="M184" s="215"/>
      <c r="N184" s="216"/>
      <c r="O184" s="216"/>
      <c r="P184" s="216"/>
      <c r="Q184" s="216"/>
      <c r="R184" s="216"/>
      <c r="S184" s="216"/>
      <c r="T184" s="21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2" t="s">
        <v>154</v>
      </c>
      <c r="AU184" s="212" t="s">
        <v>82</v>
      </c>
      <c r="AV184" s="15" t="s">
        <v>80</v>
      </c>
      <c r="AW184" s="15" t="s">
        <v>30</v>
      </c>
      <c r="AX184" s="15" t="s">
        <v>73</v>
      </c>
      <c r="AY184" s="212" t="s">
        <v>146</v>
      </c>
    </row>
    <row r="185" s="13" customFormat="1">
      <c r="A185" s="13"/>
      <c r="B185" s="194"/>
      <c r="C185" s="13"/>
      <c r="D185" s="195" t="s">
        <v>154</v>
      </c>
      <c r="E185" s="196" t="s">
        <v>1</v>
      </c>
      <c r="F185" s="197" t="s">
        <v>205</v>
      </c>
      <c r="G185" s="13"/>
      <c r="H185" s="198">
        <v>151.5</v>
      </c>
      <c r="I185" s="199"/>
      <c r="J185" s="13"/>
      <c r="K185" s="13"/>
      <c r="L185" s="194"/>
      <c r="M185" s="200"/>
      <c r="N185" s="201"/>
      <c r="O185" s="201"/>
      <c r="P185" s="201"/>
      <c r="Q185" s="201"/>
      <c r="R185" s="201"/>
      <c r="S185" s="201"/>
      <c r="T185" s="20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6" t="s">
        <v>154</v>
      </c>
      <c r="AU185" s="196" t="s">
        <v>82</v>
      </c>
      <c r="AV185" s="13" t="s">
        <v>82</v>
      </c>
      <c r="AW185" s="13" t="s">
        <v>30</v>
      </c>
      <c r="AX185" s="13" t="s">
        <v>73</v>
      </c>
      <c r="AY185" s="196" t="s">
        <v>146</v>
      </c>
    </row>
    <row r="186" s="15" customFormat="1">
      <c r="A186" s="15"/>
      <c r="B186" s="211"/>
      <c r="C186" s="15"/>
      <c r="D186" s="195" t="s">
        <v>154</v>
      </c>
      <c r="E186" s="212" t="s">
        <v>1</v>
      </c>
      <c r="F186" s="213" t="s">
        <v>206</v>
      </c>
      <c r="G186" s="15"/>
      <c r="H186" s="212" t="s">
        <v>1</v>
      </c>
      <c r="I186" s="214"/>
      <c r="J186" s="15"/>
      <c r="K186" s="15"/>
      <c r="L186" s="211"/>
      <c r="M186" s="215"/>
      <c r="N186" s="216"/>
      <c r="O186" s="216"/>
      <c r="P186" s="216"/>
      <c r="Q186" s="216"/>
      <c r="R186" s="216"/>
      <c r="S186" s="216"/>
      <c r="T186" s="21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12" t="s">
        <v>154</v>
      </c>
      <c r="AU186" s="212" t="s">
        <v>82</v>
      </c>
      <c r="AV186" s="15" t="s">
        <v>80</v>
      </c>
      <c r="AW186" s="15" t="s">
        <v>30</v>
      </c>
      <c r="AX186" s="15" t="s">
        <v>73</v>
      </c>
      <c r="AY186" s="212" t="s">
        <v>146</v>
      </c>
    </row>
    <row r="187" s="13" customFormat="1">
      <c r="A187" s="13"/>
      <c r="B187" s="194"/>
      <c r="C187" s="13"/>
      <c r="D187" s="195" t="s">
        <v>154</v>
      </c>
      <c r="E187" s="196" t="s">
        <v>1</v>
      </c>
      <c r="F187" s="197" t="s">
        <v>207</v>
      </c>
      <c r="G187" s="13"/>
      <c r="H187" s="198">
        <v>29.478000000000002</v>
      </c>
      <c r="I187" s="199"/>
      <c r="J187" s="13"/>
      <c r="K187" s="13"/>
      <c r="L187" s="194"/>
      <c r="M187" s="200"/>
      <c r="N187" s="201"/>
      <c r="O187" s="201"/>
      <c r="P187" s="201"/>
      <c r="Q187" s="201"/>
      <c r="R187" s="201"/>
      <c r="S187" s="201"/>
      <c r="T187" s="20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6" t="s">
        <v>154</v>
      </c>
      <c r="AU187" s="196" t="s">
        <v>82</v>
      </c>
      <c r="AV187" s="13" t="s">
        <v>82</v>
      </c>
      <c r="AW187" s="13" t="s">
        <v>30</v>
      </c>
      <c r="AX187" s="13" t="s">
        <v>73</v>
      </c>
      <c r="AY187" s="196" t="s">
        <v>146</v>
      </c>
    </row>
    <row r="188" s="14" customFormat="1">
      <c r="A188" s="14"/>
      <c r="B188" s="203"/>
      <c r="C188" s="14"/>
      <c r="D188" s="195" t="s">
        <v>154</v>
      </c>
      <c r="E188" s="204" t="s">
        <v>1</v>
      </c>
      <c r="F188" s="205" t="s">
        <v>167</v>
      </c>
      <c r="G188" s="14"/>
      <c r="H188" s="206">
        <v>226.078</v>
      </c>
      <c r="I188" s="207"/>
      <c r="J188" s="14"/>
      <c r="K188" s="14"/>
      <c r="L188" s="203"/>
      <c r="M188" s="208"/>
      <c r="N188" s="209"/>
      <c r="O188" s="209"/>
      <c r="P188" s="209"/>
      <c r="Q188" s="209"/>
      <c r="R188" s="209"/>
      <c r="S188" s="209"/>
      <c r="T188" s="21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4" t="s">
        <v>154</v>
      </c>
      <c r="AU188" s="204" t="s">
        <v>82</v>
      </c>
      <c r="AV188" s="14" t="s">
        <v>152</v>
      </c>
      <c r="AW188" s="14" t="s">
        <v>30</v>
      </c>
      <c r="AX188" s="14" t="s">
        <v>80</v>
      </c>
      <c r="AY188" s="204" t="s">
        <v>146</v>
      </c>
    </row>
    <row r="189" s="2" customFormat="1" ht="24.15" customHeight="1">
      <c r="A189" s="37"/>
      <c r="B189" s="179"/>
      <c r="C189" s="218" t="s">
        <v>208</v>
      </c>
      <c r="D189" s="218" t="s">
        <v>209</v>
      </c>
      <c r="E189" s="219" t="s">
        <v>210</v>
      </c>
      <c r="F189" s="220" t="s">
        <v>211</v>
      </c>
      <c r="G189" s="221" t="s">
        <v>151</v>
      </c>
      <c r="H189" s="222">
        <v>259.99000000000001</v>
      </c>
      <c r="I189" s="223"/>
      <c r="J189" s="224">
        <f>ROUND(I189*H189,2)</f>
        <v>0</v>
      </c>
      <c r="K189" s="225"/>
      <c r="L189" s="226"/>
      <c r="M189" s="227" t="s">
        <v>1</v>
      </c>
      <c r="N189" s="228" t="s">
        <v>38</v>
      </c>
      <c r="O189" s="76"/>
      <c r="P189" s="190">
        <f>O189*H189</f>
        <v>0</v>
      </c>
      <c r="Q189" s="190">
        <v>0.00029999999999999997</v>
      </c>
      <c r="R189" s="190">
        <f>Q189*H189</f>
        <v>0.077996999999999997</v>
      </c>
      <c r="S189" s="190">
        <v>0</v>
      </c>
      <c r="T189" s="19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2" t="s">
        <v>192</v>
      </c>
      <c r="AT189" s="192" t="s">
        <v>209</v>
      </c>
      <c r="AU189" s="192" t="s">
        <v>82</v>
      </c>
      <c r="AY189" s="18" t="s">
        <v>146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8" t="s">
        <v>80</v>
      </c>
      <c r="BK189" s="193">
        <f>ROUND(I189*H189,2)</f>
        <v>0</v>
      </c>
      <c r="BL189" s="18" t="s">
        <v>152</v>
      </c>
      <c r="BM189" s="192" t="s">
        <v>212</v>
      </c>
    </row>
    <row r="190" s="13" customFormat="1">
      <c r="A190" s="13"/>
      <c r="B190" s="194"/>
      <c r="C190" s="13"/>
      <c r="D190" s="195" t="s">
        <v>154</v>
      </c>
      <c r="E190" s="196" t="s">
        <v>1</v>
      </c>
      <c r="F190" s="197" t="s">
        <v>213</v>
      </c>
      <c r="G190" s="13"/>
      <c r="H190" s="198">
        <v>259.99000000000001</v>
      </c>
      <c r="I190" s="199"/>
      <c r="J190" s="13"/>
      <c r="K190" s="13"/>
      <c r="L190" s="194"/>
      <c r="M190" s="200"/>
      <c r="N190" s="201"/>
      <c r="O190" s="201"/>
      <c r="P190" s="201"/>
      <c r="Q190" s="201"/>
      <c r="R190" s="201"/>
      <c r="S190" s="201"/>
      <c r="T190" s="20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154</v>
      </c>
      <c r="AU190" s="196" t="s">
        <v>82</v>
      </c>
      <c r="AV190" s="13" t="s">
        <v>82</v>
      </c>
      <c r="AW190" s="13" t="s">
        <v>30</v>
      </c>
      <c r="AX190" s="13" t="s">
        <v>80</v>
      </c>
      <c r="AY190" s="196" t="s">
        <v>146</v>
      </c>
    </row>
    <row r="191" s="2" customFormat="1" ht="37.8" customHeight="1">
      <c r="A191" s="37"/>
      <c r="B191" s="179"/>
      <c r="C191" s="180" t="s">
        <v>214</v>
      </c>
      <c r="D191" s="180" t="s">
        <v>148</v>
      </c>
      <c r="E191" s="181" t="s">
        <v>215</v>
      </c>
      <c r="F191" s="182" t="s">
        <v>216</v>
      </c>
      <c r="G191" s="183" t="s">
        <v>158</v>
      </c>
      <c r="H191" s="184">
        <v>22.913</v>
      </c>
      <c r="I191" s="185"/>
      <c r="J191" s="186">
        <f>ROUND(I191*H191,2)</f>
        <v>0</v>
      </c>
      <c r="K191" s="187"/>
      <c r="L191" s="38"/>
      <c r="M191" s="188" t="s">
        <v>1</v>
      </c>
      <c r="N191" s="189" t="s">
        <v>38</v>
      </c>
      <c r="O191" s="76"/>
      <c r="P191" s="190">
        <f>O191*H191</f>
        <v>0</v>
      </c>
      <c r="Q191" s="190">
        <v>2.1600000000000001</v>
      </c>
      <c r="R191" s="190">
        <f>Q191*H191</f>
        <v>49.492080000000001</v>
      </c>
      <c r="S191" s="190">
        <v>0</v>
      </c>
      <c r="T191" s="19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2" t="s">
        <v>152</v>
      </c>
      <c r="AT191" s="192" t="s">
        <v>148</v>
      </c>
      <c r="AU191" s="192" t="s">
        <v>82</v>
      </c>
      <c r="AY191" s="18" t="s">
        <v>146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8" t="s">
        <v>80</v>
      </c>
      <c r="BK191" s="193">
        <f>ROUND(I191*H191,2)</f>
        <v>0</v>
      </c>
      <c r="BL191" s="18" t="s">
        <v>152</v>
      </c>
      <c r="BM191" s="192" t="s">
        <v>217</v>
      </c>
    </row>
    <row r="192" s="15" customFormat="1">
      <c r="A192" s="15"/>
      <c r="B192" s="211"/>
      <c r="C192" s="15"/>
      <c r="D192" s="195" t="s">
        <v>154</v>
      </c>
      <c r="E192" s="212" t="s">
        <v>1</v>
      </c>
      <c r="F192" s="213" t="s">
        <v>218</v>
      </c>
      <c r="G192" s="15"/>
      <c r="H192" s="212" t="s">
        <v>1</v>
      </c>
      <c r="I192" s="214"/>
      <c r="J192" s="15"/>
      <c r="K192" s="15"/>
      <c r="L192" s="211"/>
      <c r="M192" s="215"/>
      <c r="N192" s="216"/>
      <c r="O192" s="216"/>
      <c r="P192" s="216"/>
      <c r="Q192" s="216"/>
      <c r="R192" s="216"/>
      <c r="S192" s="216"/>
      <c r="T192" s="21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12" t="s">
        <v>154</v>
      </c>
      <c r="AU192" s="212" t="s">
        <v>82</v>
      </c>
      <c r="AV192" s="15" t="s">
        <v>80</v>
      </c>
      <c r="AW192" s="15" t="s">
        <v>30</v>
      </c>
      <c r="AX192" s="15" t="s">
        <v>73</v>
      </c>
      <c r="AY192" s="212" t="s">
        <v>146</v>
      </c>
    </row>
    <row r="193" s="13" customFormat="1">
      <c r="A193" s="13"/>
      <c r="B193" s="194"/>
      <c r="C193" s="13"/>
      <c r="D193" s="195" t="s">
        <v>154</v>
      </c>
      <c r="E193" s="196" t="s">
        <v>1</v>
      </c>
      <c r="F193" s="197" t="s">
        <v>219</v>
      </c>
      <c r="G193" s="13"/>
      <c r="H193" s="198">
        <v>22.913</v>
      </c>
      <c r="I193" s="199"/>
      <c r="J193" s="13"/>
      <c r="K193" s="13"/>
      <c r="L193" s="194"/>
      <c r="M193" s="200"/>
      <c r="N193" s="201"/>
      <c r="O193" s="201"/>
      <c r="P193" s="201"/>
      <c r="Q193" s="201"/>
      <c r="R193" s="201"/>
      <c r="S193" s="201"/>
      <c r="T193" s="20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6" t="s">
        <v>154</v>
      </c>
      <c r="AU193" s="196" t="s">
        <v>82</v>
      </c>
      <c r="AV193" s="13" t="s">
        <v>82</v>
      </c>
      <c r="AW193" s="13" t="s">
        <v>30</v>
      </c>
      <c r="AX193" s="13" t="s">
        <v>80</v>
      </c>
      <c r="AY193" s="196" t="s">
        <v>146</v>
      </c>
    </row>
    <row r="194" s="2" customFormat="1" ht="24.15" customHeight="1">
      <c r="A194" s="37"/>
      <c r="B194" s="179"/>
      <c r="C194" s="180" t="s">
        <v>220</v>
      </c>
      <c r="D194" s="180" t="s">
        <v>148</v>
      </c>
      <c r="E194" s="181" t="s">
        <v>221</v>
      </c>
      <c r="F194" s="182" t="s">
        <v>222</v>
      </c>
      <c r="G194" s="183" t="s">
        <v>158</v>
      </c>
      <c r="H194" s="184">
        <v>17.579999999999998</v>
      </c>
      <c r="I194" s="185"/>
      <c r="J194" s="186">
        <f>ROUND(I194*H194,2)</f>
        <v>0</v>
      </c>
      <c r="K194" s="187"/>
      <c r="L194" s="38"/>
      <c r="M194" s="188" t="s">
        <v>1</v>
      </c>
      <c r="N194" s="189" t="s">
        <v>38</v>
      </c>
      <c r="O194" s="76"/>
      <c r="P194" s="190">
        <f>O194*H194</f>
        <v>0</v>
      </c>
      <c r="Q194" s="190">
        <v>2.2563399999999998</v>
      </c>
      <c r="R194" s="190">
        <f>Q194*H194</f>
        <v>39.666457199999989</v>
      </c>
      <c r="S194" s="190">
        <v>0</v>
      </c>
      <c r="T194" s="19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2" t="s">
        <v>152</v>
      </c>
      <c r="AT194" s="192" t="s">
        <v>148</v>
      </c>
      <c r="AU194" s="192" t="s">
        <v>82</v>
      </c>
      <c r="AY194" s="18" t="s">
        <v>146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8" t="s">
        <v>80</v>
      </c>
      <c r="BK194" s="193">
        <f>ROUND(I194*H194,2)</f>
        <v>0</v>
      </c>
      <c r="BL194" s="18" t="s">
        <v>152</v>
      </c>
      <c r="BM194" s="192" t="s">
        <v>223</v>
      </c>
    </row>
    <row r="195" s="15" customFormat="1">
      <c r="A195" s="15"/>
      <c r="B195" s="211"/>
      <c r="C195" s="15"/>
      <c r="D195" s="195" t="s">
        <v>154</v>
      </c>
      <c r="E195" s="212" t="s">
        <v>1</v>
      </c>
      <c r="F195" s="213" t="s">
        <v>224</v>
      </c>
      <c r="G195" s="15"/>
      <c r="H195" s="212" t="s">
        <v>1</v>
      </c>
      <c r="I195" s="214"/>
      <c r="J195" s="15"/>
      <c r="K195" s="15"/>
      <c r="L195" s="211"/>
      <c r="M195" s="215"/>
      <c r="N195" s="216"/>
      <c r="O195" s="216"/>
      <c r="P195" s="216"/>
      <c r="Q195" s="216"/>
      <c r="R195" s="216"/>
      <c r="S195" s="216"/>
      <c r="T195" s="21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2" t="s">
        <v>154</v>
      </c>
      <c r="AU195" s="212" t="s">
        <v>82</v>
      </c>
      <c r="AV195" s="15" t="s">
        <v>80</v>
      </c>
      <c r="AW195" s="15" t="s">
        <v>30</v>
      </c>
      <c r="AX195" s="15" t="s">
        <v>73</v>
      </c>
      <c r="AY195" s="212" t="s">
        <v>146</v>
      </c>
    </row>
    <row r="196" s="13" customFormat="1">
      <c r="A196" s="13"/>
      <c r="B196" s="194"/>
      <c r="C196" s="13"/>
      <c r="D196" s="195" t="s">
        <v>154</v>
      </c>
      <c r="E196" s="196" t="s">
        <v>1</v>
      </c>
      <c r="F196" s="197" t="s">
        <v>225</v>
      </c>
      <c r="G196" s="13"/>
      <c r="H196" s="198">
        <v>17.579999999999998</v>
      </c>
      <c r="I196" s="199"/>
      <c r="J196" s="13"/>
      <c r="K196" s="13"/>
      <c r="L196" s="194"/>
      <c r="M196" s="200"/>
      <c r="N196" s="201"/>
      <c r="O196" s="201"/>
      <c r="P196" s="201"/>
      <c r="Q196" s="201"/>
      <c r="R196" s="201"/>
      <c r="S196" s="201"/>
      <c r="T196" s="20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6" t="s">
        <v>154</v>
      </c>
      <c r="AU196" s="196" t="s">
        <v>82</v>
      </c>
      <c r="AV196" s="13" t="s">
        <v>82</v>
      </c>
      <c r="AW196" s="13" t="s">
        <v>30</v>
      </c>
      <c r="AX196" s="13" t="s">
        <v>80</v>
      </c>
      <c r="AY196" s="196" t="s">
        <v>146</v>
      </c>
    </row>
    <row r="197" s="2" customFormat="1" ht="33" customHeight="1">
      <c r="A197" s="37"/>
      <c r="B197" s="179"/>
      <c r="C197" s="180" t="s">
        <v>226</v>
      </c>
      <c r="D197" s="180" t="s">
        <v>148</v>
      </c>
      <c r="E197" s="181" t="s">
        <v>227</v>
      </c>
      <c r="F197" s="182" t="s">
        <v>228</v>
      </c>
      <c r="G197" s="183" t="s">
        <v>158</v>
      </c>
      <c r="H197" s="184">
        <v>26.370000000000001</v>
      </c>
      <c r="I197" s="185"/>
      <c r="J197" s="186">
        <f>ROUND(I197*H197,2)</f>
        <v>0</v>
      </c>
      <c r="K197" s="187"/>
      <c r="L197" s="38"/>
      <c r="M197" s="188" t="s">
        <v>1</v>
      </c>
      <c r="N197" s="189" t="s">
        <v>38</v>
      </c>
      <c r="O197" s="76"/>
      <c r="P197" s="190">
        <f>O197*H197</f>
        <v>0</v>
      </c>
      <c r="Q197" s="190">
        <v>2.45329</v>
      </c>
      <c r="R197" s="190">
        <f>Q197*H197</f>
        <v>64.693257299999999</v>
      </c>
      <c r="S197" s="190">
        <v>0</v>
      </c>
      <c r="T197" s="19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2" t="s">
        <v>152</v>
      </c>
      <c r="AT197" s="192" t="s">
        <v>148</v>
      </c>
      <c r="AU197" s="192" t="s">
        <v>82</v>
      </c>
      <c r="AY197" s="18" t="s">
        <v>146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8" t="s">
        <v>80</v>
      </c>
      <c r="BK197" s="193">
        <f>ROUND(I197*H197,2)</f>
        <v>0</v>
      </c>
      <c r="BL197" s="18" t="s">
        <v>152</v>
      </c>
      <c r="BM197" s="192" t="s">
        <v>229</v>
      </c>
    </row>
    <row r="198" s="13" customFormat="1">
      <c r="A198" s="13"/>
      <c r="B198" s="194"/>
      <c r="C198" s="13"/>
      <c r="D198" s="195" t="s">
        <v>154</v>
      </c>
      <c r="E198" s="196" t="s">
        <v>1</v>
      </c>
      <c r="F198" s="197" t="s">
        <v>230</v>
      </c>
      <c r="G198" s="13"/>
      <c r="H198" s="198">
        <v>26.370000000000001</v>
      </c>
      <c r="I198" s="199"/>
      <c r="J198" s="13"/>
      <c r="K198" s="13"/>
      <c r="L198" s="194"/>
      <c r="M198" s="200"/>
      <c r="N198" s="201"/>
      <c r="O198" s="201"/>
      <c r="P198" s="201"/>
      <c r="Q198" s="201"/>
      <c r="R198" s="201"/>
      <c r="S198" s="201"/>
      <c r="T198" s="20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154</v>
      </c>
      <c r="AU198" s="196" t="s">
        <v>82</v>
      </c>
      <c r="AV198" s="13" t="s">
        <v>82</v>
      </c>
      <c r="AW198" s="13" t="s">
        <v>30</v>
      </c>
      <c r="AX198" s="13" t="s">
        <v>80</v>
      </c>
      <c r="AY198" s="196" t="s">
        <v>146</v>
      </c>
    </row>
    <row r="199" s="2" customFormat="1" ht="16.5" customHeight="1">
      <c r="A199" s="37"/>
      <c r="B199" s="179"/>
      <c r="C199" s="180" t="s">
        <v>231</v>
      </c>
      <c r="D199" s="180" t="s">
        <v>148</v>
      </c>
      <c r="E199" s="181" t="s">
        <v>232</v>
      </c>
      <c r="F199" s="182" t="s">
        <v>233</v>
      </c>
      <c r="G199" s="183" t="s">
        <v>151</v>
      </c>
      <c r="H199" s="184">
        <v>12.291</v>
      </c>
      <c r="I199" s="185"/>
      <c r="J199" s="186">
        <f>ROUND(I199*H199,2)</f>
        <v>0</v>
      </c>
      <c r="K199" s="187"/>
      <c r="L199" s="38"/>
      <c r="M199" s="188" t="s">
        <v>1</v>
      </c>
      <c r="N199" s="189" t="s">
        <v>38</v>
      </c>
      <c r="O199" s="76"/>
      <c r="P199" s="190">
        <f>O199*H199</f>
        <v>0</v>
      </c>
      <c r="Q199" s="190">
        <v>0.00247</v>
      </c>
      <c r="R199" s="190">
        <f>Q199*H199</f>
        <v>0.03035877</v>
      </c>
      <c r="S199" s="190">
        <v>0</v>
      </c>
      <c r="T199" s="19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2" t="s">
        <v>152</v>
      </c>
      <c r="AT199" s="192" t="s">
        <v>148</v>
      </c>
      <c r="AU199" s="192" t="s">
        <v>82</v>
      </c>
      <c r="AY199" s="18" t="s">
        <v>146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8" t="s">
        <v>80</v>
      </c>
      <c r="BK199" s="193">
        <f>ROUND(I199*H199,2)</f>
        <v>0</v>
      </c>
      <c r="BL199" s="18" t="s">
        <v>152</v>
      </c>
      <c r="BM199" s="192" t="s">
        <v>234</v>
      </c>
    </row>
    <row r="200" s="13" customFormat="1">
      <c r="A200" s="13"/>
      <c r="B200" s="194"/>
      <c r="C200" s="13"/>
      <c r="D200" s="195" t="s">
        <v>154</v>
      </c>
      <c r="E200" s="196" t="s">
        <v>1</v>
      </c>
      <c r="F200" s="197" t="s">
        <v>235</v>
      </c>
      <c r="G200" s="13"/>
      <c r="H200" s="198">
        <v>12.291</v>
      </c>
      <c r="I200" s="199"/>
      <c r="J200" s="13"/>
      <c r="K200" s="13"/>
      <c r="L200" s="194"/>
      <c r="M200" s="200"/>
      <c r="N200" s="201"/>
      <c r="O200" s="201"/>
      <c r="P200" s="201"/>
      <c r="Q200" s="201"/>
      <c r="R200" s="201"/>
      <c r="S200" s="201"/>
      <c r="T200" s="20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154</v>
      </c>
      <c r="AU200" s="196" t="s">
        <v>82</v>
      </c>
      <c r="AV200" s="13" t="s">
        <v>82</v>
      </c>
      <c r="AW200" s="13" t="s">
        <v>30</v>
      </c>
      <c r="AX200" s="13" t="s">
        <v>80</v>
      </c>
      <c r="AY200" s="196" t="s">
        <v>146</v>
      </c>
    </row>
    <row r="201" s="2" customFormat="1" ht="16.5" customHeight="1">
      <c r="A201" s="37"/>
      <c r="B201" s="179"/>
      <c r="C201" s="180" t="s">
        <v>8</v>
      </c>
      <c r="D201" s="180" t="s">
        <v>148</v>
      </c>
      <c r="E201" s="181" t="s">
        <v>236</v>
      </c>
      <c r="F201" s="182" t="s">
        <v>237</v>
      </c>
      <c r="G201" s="183" t="s">
        <v>151</v>
      </c>
      <c r="H201" s="184">
        <v>12.291</v>
      </c>
      <c r="I201" s="185"/>
      <c r="J201" s="186">
        <f>ROUND(I201*H201,2)</f>
        <v>0</v>
      </c>
      <c r="K201" s="187"/>
      <c r="L201" s="38"/>
      <c r="M201" s="188" t="s">
        <v>1</v>
      </c>
      <c r="N201" s="189" t="s">
        <v>38</v>
      </c>
      <c r="O201" s="76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2" t="s">
        <v>152</v>
      </c>
      <c r="AT201" s="192" t="s">
        <v>148</v>
      </c>
      <c r="AU201" s="192" t="s">
        <v>82</v>
      </c>
      <c r="AY201" s="18" t="s">
        <v>146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8" t="s">
        <v>80</v>
      </c>
      <c r="BK201" s="193">
        <f>ROUND(I201*H201,2)</f>
        <v>0</v>
      </c>
      <c r="BL201" s="18" t="s">
        <v>152</v>
      </c>
      <c r="BM201" s="192" t="s">
        <v>238</v>
      </c>
    </row>
    <row r="202" s="2" customFormat="1" ht="24.15" customHeight="1">
      <c r="A202" s="37"/>
      <c r="B202" s="179"/>
      <c r="C202" s="180" t="s">
        <v>239</v>
      </c>
      <c r="D202" s="180" t="s">
        <v>148</v>
      </c>
      <c r="E202" s="181" t="s">
        <v>240</v>
      </c>
      <c r="F202" s="182" t="s">
        <v>241</v>
      </c>
      <c r="G202" s="183" t="s">
        <v>183</v>
      </c>
      <c r="H202" s="184">
        <v>1.234</v>
      </c>
      <c r="I202" s="185"/>
      <c r="J202" s="186">
        <f>ROUND(I202*H202,2)</f>
        <v>0</v>
      </c>
      <c r="K202" s="187"/>
      <c r="L202" s="38"/>
      <c r="M202" s="188" t="s">
        <v>1</v>
      </c>
      <c r="N202" s="189" t="s">
        <v>38</v>
      </c>
      <c r="O202" s="76"/>
      <c r="P202" s="190">
        <f>O202*H202</f>
        <v>0</v>
      </c>
      <c r="Q202" s="190">
        <v>1.06277</v>
      </c>
      <c r="R202" s="190">
        <f>Q202*H202</f>
        <v>1.31145818</v>
      </c>
      <c r="S202" s="190">
        <v>0</v>
      </c>
      <c r="T202" s="19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2" t="s">
        <v>152</v>
      </c>
      <c r="AT202" s="192" t="s">
        <v>148</v>
      </c>
      <c r="AU202" s="192" t="s">
        <v>82</v>
      </c>
      <c r="AY202" s="18" t="s">
        <v>146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8" t="s">
        <v>80</v>
      </c>
      <c r="BK202" s="193">
        <f>ROUND(I202*H202,2)</f>
        <v>0</v>
      </c>
      <c r="BL202" s="18" t="s">
        <v>152</v>
      </c>
      <c r="BM202" s="192" t="s">
        <v>242</v>
      </c>
    </row>
    <row r="203" s="13" customFormat="1">
      <c r="A203" s="13"/>
      <c r="B203" s="194"/>
      <c r="C203" s="13"/>
      <c r="D203" s="195" t="s">
        <v>154</v>
      </c>
      <c r="E203" s="196" t="s">
        <v>1</v>
      </c>
      <c r="F203" s="197" t="s">
        <v>243</v>
      </c>
      <c r="G203" s="13"/>
      <c r="H203" s="198">
        <v>1.234</v>
      </c>
      <c r="I203" s="199"/>
      <c r="J203" s="13"/>
      <c r="K203" s="13"/>
      <c r="L203" s="194"/>
      <c r="M203" s="200"/>
      <c r="N203" s="201"/>
      <c r="O203" s="201"/>
      <c r="P203" s="201"/>
      <c r="Q203" s="201"/>
      <c r="R203" s="201"/>
      <c r="S203" s="201"/>
      <c r="T203" s="20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6" t="s">
        <v>154</v>
      </c>
      <c r="AU203" s="196" t="s">
        <v>82</v>
      </c>
      <c r="AV203" s="13" t="s">
        <v>82</v>
      </c>
      <c r="AW203" s="13" t="s">
        <v>30</v>
      </c>
      <c r="AX203" s="13" t="s">
        <v>80</v>
      </c>
      <c r="AY203" s="196" t="s">
        <v>146</v>
      </c>
    </row>
    <row r="204" s="2" customFormat="1" ht="24.15" customHeight="1">
      <c r="A204" s="37"/>
      <c r="B204" s="179"/>
      <c r="C204" s="180" t="s">
        <v>244</v>
      </c>
      <c r="D204" s="180" t="s">
        <v>148</v>
      </c>
      <c r="E204" s="181" t="s">
        <v>245</v>
      </c>
      <c r="F204" s="182" t="s">
        <v>246</v>
      </c>
      <c r="G204" s="183" t="s">
        <v>158</v>
      </c>
      <c r="H204" s="184">
        <v>33.520000000000003</v>
      </c>
      <c r="I204" s="185"/>
      <c r="J204" s="186">
        <f>ROUND(I204*H204,2)</f>
        <v>0</v>
      </c>
      <c r="K204" s="187"/>
      <c r="L204" s="38"/>
      <c r="M204" s="188" t="s">
        <v>1</v>
      </c>
      <c r="N204" s="189" t="s">
        <v>38</v>
      </c>
      <c r="O204" s="76"/>
      <c r="P204" s="190">
        <f>O204*H204</f>
        <v>0</v>
      </c>
      <c r="Q204" s="190">
        <v>2.2563399999999998</v>
      </c>
      <c r="R204" s="190">
        <f>Q204*H204</f>
        <v>75.632516800000005</v>
      </c>
      <c r="S204" s="190">
        <v>0</v>
      </c>
      <c r="T204" s="19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2" t="s">
        <v>152</v>
      </c>
      <c r="AT204" s="192" t="s">
        <v>148</v>
      </c>
      <c r="AU204" s="192" t="s">
        <v>82</v>
      </c>
      <c r="AY204" s="18" t="s">
        <v>146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8" t="s">
        <v>80</v>
      </c>
      <c r="BK204" s="193">
        <f>ROUND(I204*H204,2)</f>
        <v>0</v>
      </c>
      <c r="BL204" s="18" t="s">
        <v>152</v>
      </c>
      <c r="BM204" s="192" t="s">
        <v>247</v>
      </c>
    </row>
    <row r="205" s="13" customFormat="1">
      <c r="A205" s="13"/>
      <c r="B205" s="194"/>
      <c r="C205" s="13"/>
      <c r="D205" s="195" t="s">
        <v>154</v>
      </c>
      <c r="E205" s="196" t="s">
        <v>1</v>
      </c>
      <c r="F205" s="197" t="s">
        <v>248</v>
      </c>
      <c r="G205" s="13"/>
      <c r="H205" s="198">
        <v>33.520000000000003</v>
      </c>
      <c r="I205" s="199"/>
      <c r="J205" s="13"/>
      <c r="K205" s="13"/>
      <c r="L205" s="194"/>
      <c r="M205" s="200"/>
      <c r="N205" s="201"/>
      <c r="O205" s="201"/>
      <c r="P205" s="201"/>
      <c r="Q205" s="201"/>
      <c r="R205" s="201"/>
      <c r="S205" s="201"/>
      <c r="T205" s="20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6" t="s">
        <v>154</v>
      </c>
      <c r="AU205" s="196" t="s">
        <v>82</v>
      </c>
      <c r="AV205" s="13" t="s">
        <v>82</v>
      </c>
      <c r="AW205" s="13" t="s">
        <v>30</v>
      </c>
      <c r="AX205" s="13" t="s">
        <v>73</v>
      </c>
      <c r="AY205" s="196" t="s">
        <v>146</v>
      </c>
    </row>
    <row r="206" s="14" customFormat="1">
      <c r="A206" s="14"/>
      <c r="B206" s="203"/>
      <c r="C206" s="14"/>
      <c r="D206" s="195" t="s">
        <v>154</v>
      </c>
      <c r="E206" s="204" t="s">
        <v>1</v>
      </c>
      <c r="F206" s="205" t="s">
        <v>167</v>
      </c>
      <c r="G206" s="14"/>
      <c r="H206" s="206">
        <v>33.520000000000003</v>
      </c>
      <c r="I206" s="207"/>
      <c r="J206" s="14"/>
      <c r="K206" s="14"/>
      <c r="L206" s="203"/>
      <c r="M206" s="208"/>
      <c r="N206" s="209"/>
      <c r="O206" s="209"/>
      <c r="P206" s="209"/>
      <c r="Q206" s="209"/>
      <c r="R206" s="209"/>
      <c r="S206" s="209"/>
      <c r="T206" s="21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4" t="s">
        <v>154</v>
      </c>
      <c r="AU206" s="204" t="s">
        <v>82</v>
      </c>
      <c r="AV206" s="14" t="s">
        <v>152</v>
      </c>
      <c r="AW206" s="14" t="s">
        <v>30</v>
      </c>
      <c r="AX206" s="14" t="s">
        <v>80</v>
      </c>
      <c r="AY206" s="204" t="s">
        <v>146</v>
      </c>
    </row>
    <row r="207" s="2" customFormat="1" ht="16.5" customHeight="1">
      <c r="A207" s="37"/>
      <c r="B207" s="179"/>
      <c r="C207" s="180" t="s">
        <v>249</v>
      </c>
      <c r="D207" s="180" t="s">
        <v>148</v>
      </c>
      <c r="E207" s="181" t="s">
        <v>250</v>
      </c>
      <c r="F207" s="182" t="s">
        <v>251</v>
      </c>
      <c r="G207" s="183" t="s">
        <v>151</v>
      </c>
      <c r="H207" s="184">
        <v>40.590000000000003</v>
      </c>
      <c r="I207" s="185"/>
      <c r="J207" s="186">
        <f>ROUND(I207*H207,2)</f>
        <v>0</v>
      </c>
      <c r="K207" s="187"/>
      <c r="L207" s="38"/>
      <c r="M207" s="188" t="s">
        <v>1</v>
      </c>
      <c r="N207" s="189" t="s">
        <v>38</v>
      </c>
      <c r="O207" s="76"/>
      <c r="P207" s="190">
        <f>O207*H207</f>
        <v>0</v>
      </c>
      <c r="Q207" s="190">
        <v>0.0026900000000000001</v>
      </c>
      <c r="R207" s="190">
        <f>Q207*H207</f>
        <v>0.10918710000000001</v>
      </c>
      <c r="S207" s="190">
        <v>0</v>
      </c>
      <c r="T207" s="19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2" t="s">
        <v>152</v>
      </c>
      <c r="AT207" s="192" t="s">
        <v>148</v>
      </c>
      <c r="AU207" s="192" t="s">
        <v>82</v>
      </c>
      <c r="AY207" s="18" t="s">
        <v>146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8" t="s">
        <v>80</v>
      </c>
      <c r="BK207" s="193">
        <f>ROUND(I207*H207,2)</f>
        <v>0</v>
      </c>
      <c r="BL207" s="18" t="s">
        <v>152</v>
      </c>
      <c r="BM207" s="192" t="s">
        <v>252</v>
      </c>
    </row>
    <row r="208" s="13" customFormat="1">
      <c r="A208" s="13"/>
      <c r="B208" s="194"/>
      <c r="C208" s="13"/>
      <c r="D208" s="195" t="s">
        <v>154</v>
      </c>
      <c r="E208" s="196" t="s">
        <v>1</v>
      </c>
      <c r="F208" s="197" t="s">
        <v>253</v>
      </c>
      <c r="G208" s="13"/>
      <c r="H208" s="198">
        <v>40.590000000000003</v>
      </c>
      <c r="I208" s="199"/>
      <c r="J208" s="13"/>
      <c r="K208" s="13"/>
      <c r="L208" s="194"/>
      <c r="M208" s="200"/>
      <c r="N208" s="201"/>
      <c r="O208" s="201"/>
      <c r="P208" s="201"/>
      <c r="Q208" s="201"/>
      <c r="R208" s="201"/>
      <c r="S208" s="201"/>
      <c r="T208" s="20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154</v>
      </c>
      <c r="AU208" s="196" t="s">
        <v>82</v>
      </c>
      <c r="AV208" s="13" t="s">
        <v>82</v>
      </c>
      <c r="AW208" s="13" t="s">
        <v>30</v>
      </c>
      <c r="AX208" s="13" t="s">
        <v>73</v>
      </c>
      <c r="AY208" s="196" t="s">
        <v>146</v>
      </c>
    </row>
    <row r="209" s="14" customFormat="1">
      <c r="A209" s="14"/>
      <c r="B209" s="203"/>
      <c r="C209" s="14"/>
      <c r="D209" s="195" t="s">
        <v>154</v>
      </c>
      <c r="E209" s="204" t="s">
        <v>1</v>
      </c>
      <c r="F209" s="205" t="s">
        <v>167</v>
      </c>
      <c r="G209" s="14"/>
      <c r="H209" s="206">
        <v>40.590000000000003</v>
      </c>
      <c r="I209" s="207"/>
      <c r="J209" s="14"/>
      <c r="K209" s="14"/>
      <c r="L209" s="203"/>
      <c r="M209" s="208"/>
      <c r="N209" s="209"/>
      <c r="O209" s="209"/>
      <c r="P209" s="209"/>
      <c r="Q209" s="209"/>
      <c r="R209" s="209"/>
      <c r="S209" s="209"/>
      <c r="T209" s="21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4" t="s">
        <v>154</v>
      </c>
      <c r="AU209" s="204" t="s">
        <v>82</v>
      </c>
      <c r="AV209" s="14" t="s">
        <v>152</v>
      </c>
      <c r="AW209" s="14" t="s">
        <v>30</v>
      </c>
      <c r="AX209" s="14" t="s">
        <v>80</v>
      </c>
      <c r="AY209" s="204" t="s">
        <v>146</v>
      </c>
    </row>
    <row r="210" s="2" customFormat="1" ht="16.5" customHeight="1">
      <c r="A210" s="37"/>
      <c r="B210" s="179"/>
      <c r="C210" s="180" t="s">
        <v>77</v>
      </c>
      <c r="D210" s="180" t="s">
        <v>148</v>
      </c>
      <c r="E210" s="181" t="s">
        <v>254</v>
      </c>
      <c r="F210" s="182" t="s">
        <v>255</v>
      </c>
      <c r="G210" s="183" t="s">
        <v>151</v>
      </c>
      <c r="H210" s="184">
        <v>40.590000000000003</v>
      </c>
      <c r="I210" s="185"/>
      <c r="J210" s="186">
        <f>ROUND(I210*H210,2)</f>
        <v>0</v>
      </c>
      <c r="K210" s="187"/>
      <c r="L210" s="38"/>
      <c r="M210" s="188" t="s">
        <v>1</v>
      </c>
      <c r="N210" s="189" t="s">
        <v>38</v>
      </c>
      <c r="O210" s="76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2" t="s">
        <v>152</v>
      </c>
      <c r="AT210" s="192" t="s">
        <v>148</v>
      </c>
      <c r="AU210" s="192" t="s">
        <v>82</v>
      </c>
      <c r="AY210" s="18" t="s">
        <v>146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8" t="s">
        <v>80</v>
      </c>
      <c r="BK210" s="193">
        <f>ROUND(I210*H210,2)</f>
        <v>0</v>
      </c>
      <c r="BL210" s="18" t="s">
        <v>152</v>
      </c>
      <c r="BM210" s="192" t="s">
        <v>256</v>
      </c>
    </row>
    <row r="211" s="2" customFormat="1" ht="55.5" customHeight="1">
      <c r="A211" s="37"/>
      <c r="B211" s="179"/>
      <c r="C211" s="180" t="s">
        <v>257</v>
      </c>
      <c r="D211" s="180" t="s">
        <v>148</v>
      </c>
      <c r="E211" s="181" t="s">
        <v>258</v>
      </c>
      <c r="F211" s="182" t="s">
        <v>259</v>
      </c>
      <c r="G211" s="183" t="s">
        <v>260</v>
      </c>
      <c r="H211" s="184">
        <v>2</v>
      </c>
      <c r="I211" s="185"/>
      <c r="J211" s="186">
        <f>ROUND(I211*H211,2)</f>
        <v>0</v>
      </c>
      <c r="K211" s="187"/>
      <c r="L211" s="38"/>
      <c r="M211" s="188" t="s">
        <v>1</v>
      </c>
      <c r="N211" s="189" t="s">
        <v>38</v>
      </c>
      <c r="O211" s="76"/>
      <c r="P211" s="190">
        <f>O211*H211</f>
        <v>0</v>
      </c>
      <c r="Q211" s="190">
        <v>0.0030799999999999998</v>
      </c>
      <c r="R211" s="190">
        <f>Q211*H211</f>
        <v>0.0061599999999999997</v>
      </c>
      <c r="S211" s="190">
        <v>0</v>
      </c>
      <c r="T211" s="19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2" t="s">
        <v>152</v>
      </c>
      <c r="AT211" s="192" t="s">
        <v>148</v>
      </c>
      <c r="AU211" s="192" t="s">
        <v>82</v>
      </c>
      <c r="AY211" s="18" t="s">
        <v>146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8" t="s">
        <v>80</v>
      </c>
      <c r="BK211" s="193">
        <f>ROUND(I211*H211,2)</f>
        <v>0</v>
      </c>
      <c r="BL211" s="18" t="s">
        <v>152</v>
      </c>
      <c r="BM211" s="192" t="s">
        <v>261</v>
      </c>
    </row>
    <row r="212" s="12" customFormat="1" ht="22.8" customHeight="1">
      <c r="A212" s="12"/>
      <c r="B212" s="166"/>
      <c r="C212" s="12"/>
      <c r="D212" s="167" t="s">
        <v>72</v>
      </c>
      <c r="E212" s="177" t="s">
        <v>161</v>
      </c>
      <c r="F212" s="177" t="s">
        <v>262</v>
      </c>
      <c r="G212" s="12"/>
      <c r="H212" s="12"/>
      <c r="I212" s="169"/>
      <c r="J212" s="178">
        <f>BK212</f>
        <v>0</v>
      </c>
      <c r="K212" s="12"/>
      <c r="L212" s="166"/>
      <c r="M212" s="171"/>
      <c r="N212" s="172"/>
      <c r="O212" s="172"/>
      <c r="P212" s="173">
        <f>SUM(P213:P215)</f>
        <v>0</v>
      </c>
      <c r="Q212" s="172"/>
      <c r="R212" s="173">
        <f>SUM(R213:R215)</f>
        <v>0.052789999999999997</v>
      </c>
      <c r="S212" s="172"/>
      <c r="T212" s="174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7" t="s">
        <v>80</v>
      </c>
      <c r="AT212" s="175" t="s">
        <v>72</v>
      </c>
      <c r="AU212" s="175" t="s">
        <v>80</v>
      </c>
      <c r="AY212" s="167" t="s">
        <v>146</v>
      </c>
      <c r="BK212" s="176">
        <f>SUM(BK213:BK215)</f>
        <v>0</v>
      </c>
    </row>
    <row r="213" s="2" customFormat="1" ht="37.8" customHeight="1">
      <c r="A213" s="37"/>
      <c r="B213" s="179"/>
      <c r="C213" s="180" t="s">
        <v>7</v>
      </c>
      <c r="D213" s="180" t="s">
        <v>148</v>
      </c>
      <c r="E213" s="181" t="s">
        <v>263</v>
      </c>
      <c r="F213" s="182" t="s">
        <v>264</v>
      </c>
      <c r="G213" s="183" t="s">
        <v>260</v>
      </c>
      <c r="H213" s="184">
        <v>1</v>
      </c>
      <c r="I213" s="185"/>
      <c r="J213" s="186">
        <f>ROUND(I213*H213,2)</f>
        <v>0</v>
      </c>
      <c r="K213" s="187"/>
      <c r="L213" s="38"/>
      <c r="M213" s="188" t="s">
        <v>1</v>
      </c>
      <c r="N213" s="189" t="s">
        <v>38</v>
      </c>
      <c r="O213" s="76"/>
      <c r="P213" s="190">
        <f>O213*H213</f>
        <v>0</v>
      </c>
      <c r="Q213" s="190">
        <v>0.052789999999999997</v>
      </c>
      <c r="R213" s="190">
        <f>Q213*H213</f>
        <v>0.052789999999999997</v>
      </c>
      <c r="S213" s="190">
        <v>0</v>
      </c>
      <c r="T213" s="19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2" t="s">
        <v>152</v>
      </c>
      <c r="AT213" s="192" t="s">
        <v>148</v>
      </c>
      <c r="AU213" s="192" t="s">
        <v>82</v>
      </c>
      <c r="AY213" s="18" t="s">
        <v>146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8" t="s">
        <v>80</v>
      </c>
      <c r="BK213" s="193">
        <f>ROUND(I213*H213,2)</f>
        <v>0</v>
      </c>
      <c r="BL213" s="18" t="s">
        <v>152</v>
      </c>
      <c r="BM213" s="192" t="s">
        <v>265</v>
      </c>
    </row>
    <row r="214" s="15" customFormat="1">
      <c r="A214" s="15"/>
      <c r="B214" s="211"/>
      <c r="C214" s="15"/>
      <c r="D214" s="195" t="s">
        <v>154</v>
      </c>
      <c r="E214" s="212" t="s">
        <v>1</v>
      </c>
      <c r="F214" s="213" t="s">
        <v>266</v>
      </c>
      <c r="G214" s="15"/>
      <c r="H214" s="212" t="s">
        <v>1</v>
      </c>
      <c r="I214" s="214"/>
      <c r="J214" s="15"/>
      <c r="K214" s="15"/>
      <c r="L214" s="211"/>
      <c r="M214" s="215"/>
      <c r="N214" s="216"/>
      <c r="O214" s="216"/>
      <c r="P214" s="216"/>
      <c r="Q214" s="216"/>
      <c r="R214" s="216"/>
      <c r="S214" s="216"/>
      <c r="T214" s="21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2" t="s">
        <v>154</v>
      </c>
      <c r="AU214" s="212" t="s">
        <v>82</v>
      </c>
      <c r="AV214" s="15" t="s">
        <v>80</v>
      </c>
      <c r="AW214" s="15" t="s">
        <v>30</v>
      </c>
      <c r="AX214" s="15" t="s">
        <v>73</v>
      </c>
      <c r="AY214" s="212" t="s">
        <v>146</v>
      </c>
    </row>
    <row r="215" s="13" customFormat="1">
      <c r="A215" s="13"/>
      <c r="B215" s="194"/>
      <c r="C215" s="13"/>
      <c r="D215" s="195" t="s">
        <v>154</v>
      </c>
      <c r="E215" s="196" t="s">
        <v>1</v>
      </c>
      <c r="F215" s="197" t="s">
        <v>80</v>
      </c>
      <c r="G215" s="13"/>
      <c r="H215" s="198">
        <v>1</v>
      </c>
      <c r="I215" s="199"/>
      <c r="J215" s="13"/>
      <c r="K215" s="13"/>
      <c r="L215" s="194"/>
      <c r="M215" s="200"/>
      <c r="N215" s="201"/>
      <c r="O215" s="201"/>
      <c r="P215" s="201"/>
      <c r="Q215" s="201"/>
      <c r="R215" s="201"/>
      <c r="S215" s="201"/>
      <c r="T215" s="20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6" t="s">
        <v>154</v>
      </c>
      <c r="AU215" s="196" t="s">
        <v>82</v>
      </c>
      <c r="AV215" s="13" t="s">
        <v>82</v>
      </c>
      <c r="AW215" s="13" t="s">
        <v>30</v>
      </c>
      <c r="AX215" s="13" t="s">
        <v>80</v>
      </c>
      <c r="AY215" s="196" t="s">
        <v>146</v>
      </c>
    </row>
    <row r="216" s="12" customFormat="1" ht="22.8" customHeight="1">
      <c r="A216" s="12"/>
      <c r="B216" s="166"/>
      <c r="C216" s="12"/>
      <c r="D216" s="167" t="s">
        <v>72</v>
      </c>
      <c r="E216" s="177" t="s">
        <v>175</v>
      </c>
      <c r="F216" s="177" t="s">
        <v>267</v>
      </c>
      <c r="G216" s="12"/>
      <c r="H216" s="12"/>
      <c r="I216" s="169"/>
      <c r="J216" s="178">
        <f>BK216</f>
        <v>0</v>
      </c>
      <c r="K216" s="12"/>
      <c r="L216" s="166"/>
      <c r="M216" s="171"/>
      <c r="N216" s="172"/>
      <c r="O216" s="172"/>
      <c r="P216" s="173">
        <f>SUM(P217:P221)</f>
        <v>0</v>
      </c>
      <c r="Q216" s="172"/>
      <c r="R216" s="173">
        <f>SUM(R217:R221)</f>
        <v>44.177400000000006</v>
      </c>
      <c r="S216" s="172"/>
      <c r="T216" s="174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7" t="s">
        <v>80</v>
      </c>
      <c r="AT216" s="175" t="s">
        <v>72</v>
      </c>
      <c r="AU216" s="175" t="s">
        <v>80</v>
      </c>
      <c r="AY216" s="167" t="s">
        <v>146</v>
      </c>
      <c r="BK216" s="176">
        <f>SUM(BK217:BK221)</f>
        <v>0</v>
      </c>
    </row>
    <row r="217" s="2" customFormat="1" ht="37.8" customHeight="1">
      <c r="A217" s="37"/>
      <c r="B217" s="179"/>
      <c r="C217" s="180" t="s">
        <v>268</v>
      </c>
      <c r="D217" s="180" t="s">
        <v>148</v>
      </c>
      <c r="E217" s="181" t="s">
        <v>269</v>
      </c>
      <c r="F217" s="182" t="s">
        <v>270</v>
      </c>
      <c r="G217" s="183" t="s">
        <v>151</v>
      </c>
      <c r="H217" s="184">
        <v>151.5</v>
      </c>
      <c r="I217" s="185"/>
      <c r="J217" s="186">
        <f>ROUND(I217*H217,2)</f>
        <v>0</v>
      </c>
      <c r="K217" s="187"/>
      <c r="L217" s="38"/>
      <c r="M217" s="188" t="s">
        <v>1</v>
      </c>
      <c r="N217" s="189" t="s">
        <v>38</v>
      </c>
      <c r="O217" s="76"/>
      <c r="P217" s="190">
        <f>O217*H217</f>
        <v>0</v>
      </c>
      <c r="Q217" s="190">
        <v>0.29160000000000003</v>
      </c>
      <c r="R217" s="190">
        <f>Q217*H217</f>
        <v>44.177400000000006</v>
      </c>
      <c r="S217" s="190">
        <v>0</v>
      </c>
      <c r="T217" s="19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2" t="s">
        <v>152</v>
      </c>
      <c r="AT217" s="192" t="s">
        <v>148</v>
      </c>
      <c r="AU217" s="192" t="s">
        <v>82</v>
      </c>
      <c r="AY217" s="18" t="s">
        <v>146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8" t="s">
        <v>80</v>
      </c>
      <c r="BK217" s="193">
        <f>ROUND(I217*H217,2)</f>
        <v>0</v>
      </c>
      <c r="BL217" s="18" t="s">
        <v>152</v>
      </c>
      <c r="BM217" s="192" t="s">
        <v>271</v>
      </c>
    </row>
    <row r="218" s="15" customFormat="1">
      <c r="A218" s="15"/>
      <c r="B218" s="211"/>
      <c r="C218" s="15"/>
      <c r="D218" s="195" t="s">
        <v>154</v>
      </c>
      <c r="E218" s="212" t="s">
        <v>1</v>
      </c>
      <c r="F218" s="213" t="s">
        <v>272</v>
      </c>
      <c r="G218" s="15"/>
      <c r="H218" s="212" t="s">
        <v>1</v>
      </c>
      <c r="I218" s="214"/>
      <c r="J218" s="15"/>
      <c r="K218" s="15"/>
      <c r="L218" s="211"/>
      <c r="M218" s="215"/>
      <c r="N218" s="216"/>
      <c r="O218" s="216"/>
      <c r="P218" s="216"/>
      <c r="Q218" s="216"/>
      <c r="R218" s="216"/>
      <c r="S218" s="216"/>
      <c r="T218" s="21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12" t="s">
        <v>154</v>
      </c>
      <c r="AU218" s="212" t="s">
        <v>82</v>
      </c>
      <c r="AV218" s="15" t="s">
        <v>80</v>
      </c>
      <c r="AW218" s="15" t="s">
        <v>30</v>
      </c>
      <c r="AX218" s="15" t="s">
        <v>73</v>
      </c>
      <c r="AY218" s="212" t="s">
        <v>146</v>
      </c>
    </row>
    <row r="219" s="15" customFormat="1">
      <c r="A219" s="15"/>
      <c r="B219" s="211"/>
      <c r="C219" s="15"/>
      <c r="D219" s="195" t="s">
        <v>154</v>
      </c>
      <c r="E219" s="212" t="s">
        <v>1</v>
      </c>
      <c r="F219" s="213" t="s">
        <v>204</v>
      </c>
      <c r="G219" s="15"/>
      <c r="H219" s="212" t="s">
        <v>1</v>
      </c>
      <c r="I219" s="214"/>
      <c r="J219" s="15"/>
      <c r="K219" s="15"/>
      <c r="L219" s="211"/>
      <c r="M219" s="215"/>
      <c r="N219" s="216"/>
      <c r="O219" s="216"/>
      <c r="P219" s="216"/>
      <c r="Q219" s="216"/>
      <c r="R219" s="216"/>
      <c r="S219" s="216"/>
      <c r="T219" s="21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12" t="s">
        <v>154</v>
      </c>
      <c r="AU219" s="212" t="s">
        <v>82</v>
      </c>
      <c r="AV219" s="15" t="s">
        <v>80</v>
      </c>
      <c r="AW219" s="15" t="s">
        <v>30</v>
      </c>
      <c r="AX219" s="15" t="s">
        <v>73</v>
      </c>
      <c r="AY219" s="212" t="s">
        <v>146</v>
      </c>
    </row>
    <row r="220" s="13" customFormat="1">
      <c r="A220" s="13"/>
      <c r="B220" s="194"/>
      <c r="C220" s="13"/>
      <c r="D220" s="195" t="s">
        <v>154</v>
      </c>
      <c r="E220" s="196" t="s">
        <v>1</v>
      </c>
      <c r="F220" s="197" t="s">
        <v>205</v>
      </c>
      <c r="G220" s="13"/>
      <c r="H220" s="198">
        <v>151.5</v>
      </c>
      <c r="I220" s="199"/>
      <c r="J220" s="13"/>
      <c r="K220" s="13"/>
      <c r="L220" s="194"/>
      <c r="M220" s="200"/>
      <c r="N220" s="201"/>
      <c r="O220" s="201"/>
      <c r="P220" s="201"/>
      <c r="Q220" s="201"/>
      <c r="R220" s="201"/>
      <c r="S220" s="201"/>
      <c r="T220" s="20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6" t="s">
        <v>154</v>
      </c>
      <c r="AU220" s="196" t="s">
        <v>82</v>
      </c>
      <c r="AV220" s="13" t="s">
        <v>82</v>
      </c>
      <c r="AW220" s="13" t="s">
        <v>30</v>
      </c>
      <c r="AX220" s="13" t="s">
        <v>73</v>
      </c>
      <c r="AY220" s="196" t="s">
        <v>146</v>
      </c>
    </row>
    <row r="221" s="14" customFormat="1">
      <c r="A221" s="14"/>
      <c r="B221" s="203"/>
      <c r="C221" s="14"/>
      <c r="D221" s="195" t="s">
        <v>154</v>
      </c>
      <c r="E221" s="204" t="s">
        <v>1</v>
      </c>
      <c r="F221" s="205" t="s">
        <v>167</v>
      </c>
      <c r="G221" s="14"/>
      <c r="H221" s="206">
        <v>151.5</v>
      </c>
      <c r="I221" s="207"/>
      <c r="J221" s="14"/>
      <c r="K221" s="14"/>
      <c r="L221" s="203"/>
      <c r="M221" s="208"/>
      <c r="N221" s="209"/>
      <c r="O221" s="209"/>
      <c r="P221" s="209"/>
      <c r="Q221" s="209"/>
      <c r="R221" s="209"/>
      <c r="S221" s="209"/>
      <c r="T221" s="21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4" t="s">
        <v>154</v>
      </c>
      <c r="AU221" s="204" t="s">
        <v>82</v>
      </c>
      <c r="AV221" s="14" t="s">
        <v>152</v>
      </c>
      <c r="AW221" s="14" t="s">
        <v>30</v>
      </c>
      <c r="AX221" s="14" t="s">
        <v>80</v>
      </c>
      <c r="AY221" s="204" t="s">
        <v>146</v>
      </c>
    </row>
    <row r="222" s="12" customFormat="1" ht="22.8" customHeight="1">
      <c r="A222" s="12"/>
      <c r="B222" s="166"/>
      <c r="C222" s="12"/>
      <c r="D222" s="167" t="s">
        <v>72</v>
      </c>
      <c r="E222" s="177" t="s">
        <v>180</v>
      </c>
      <c r="F222" s="177" t="s">
        <v>273</v>
      </c>
      <c r="G222" s="12"/>
      <c r="H222" s="12"/>
      <c r="I222" s="169"/>
      <c r="J222" s="178">
        <f>BK222</f>
        <v>0</v>
      </c>
      <c r="K222" s="12"/>
      <c r="L222" s="166"/>
      <c r="M222" s="171"/>
      <c r="N222" s="172"/>
      <c r="O222" s="172"/>
      <c r="P222" s="173">
        <f>SUM(P223:P252)</f>
        <v>0</v>
      </c>
      <c r="Q222" s="172"/>
      <c r="R222" s="173">
        <f>SUM(R223:R252)</f>
        <v>66.845352799999986</v>
      </c>
      <c r="S222" s="172"/>
      <c r="T222" s="174">
        <f>SUM(T223:T252)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7" t="s">
        <v>80</v>
      </c>
      <c r="AT222" s="175" t="s">
        <v>72</v>
      </c>
      <c r="AU222" s="175" t="s">
        <v>80</v>
      </c>
      <c r="AY222" s="167" t="s">
        <v>146</v>
      </c>
      <c r="BK222" s="176">
        <f>SUM(BK223:BK252)</f>
        <v>0</v>
      </c>
    </row>
    <row r="223" s="2" customFormat="1" ht="24.15" customHeight="1">
      <c r="A223" s="37"/>
      <c r="B223" s="179"/>
      <c r="C223" s="180" t="s">
        <v>274</v>
      </c>
      <c r="D223" s="180" t="s">
        <v>148</v>
      </c>
      <c r="E223" s="181" t="s">
        <v>275</v>
      </c>
      <c r="F223" s="182" t="s">
        <v>276</v>
      </c>
      <c r="G223" s="183" t="s">
        <v>158</v>
      </c>
      <c r="H223" s="184">
        <v>23.617000000000001</v>
      </c>
      <c r="I223" s="185"/>
      <c r="J223" s="186">
        <f>ROUND(I223*H223,2)</f>
        <v>0</v>
      </c>
      <c r="K223" s="187"/>
      <c r="L223" s="38"/>
      <c r="M223" s="188" t="s">
        <v>1</v>
      </c>
      <c r="N223" s="189" t="s">
        <v>38</v>
      </c>
      <c r="O223" s="76"/>
      <c r="P223" s="190">
        <f>O223*H223</f>
        <v>0</v>
      </c>
      <c r="Q223" s="190">
        <v>0.60599999999999998</v>
      </c>
      <c r="R223" s="190">
        <f>Q223*H223</f>
        <v>14.311902</v>
      </c>
      <c r="S223" s="190">
        <v>0</v>
      </c>
      <c r="T223" s="19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2" t="s">
        <v>152</v>
      </c>
      <c r="AT223" s="192" t="s">
        <v>148</v>
      </c>
      <c r="AU223" s="192" t="s">
        <v>82</v>
      </c>
      <c r="AY223" s="18" t="s">
        <v>146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8" t="s">
        <v>80</v>
      </c>
      <c r="BK223" s="193">
        <f>ROUND(I223*H223,2)</f>
        <v>0</v>
      </c>
      <c r="BL223" s="18" t="s">
        <v>152</v>
      </c>
      <c r="BM223" s="192" t="s">
        <v>277</v>
      </c>
    </row>
    <row r="224" s="15" customFormat="1">
      <c r="A224" s="15"/>
      <c r="B224" s="211"/>
      <c r="C224" s="15"/>
      <c r="D224" s="195" t="s">
        <v>154</v>
      </c>
      <c r="E224" s="212" t="s">
        <v>1</v>
      </c>
      <c r="F224" s="213" t="s">
        <v>278</v>
      </c>
      <c r="G224" s="15"/>
      <c r="H224" s="212" t="s">
        <v>1</v>
      </c>
      <c r="I224" s="214"/>
      <c r="J224" s="15"/>
      <c r="K224" s="15"/>
      <c r="L224" s="211"/>
      <c r="M224" s="215"/>
      <c r="N224" s="216"/>
      <c r="O224" s="216"/>
      <c r="P224" s="216"/>
      <c r="Q224" s="216"/>
      <c r="R224" s="216"/>
      <c r="S224" s="216"/>
      <c r="T224" s="21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12" t="s">
        <v>154</v>
      </c>
      <c r="AU224" s="212" t="s">
        <v>82</v>
      </c>
      <c r="AV224" s="15" t="s">
        <v>80</v>
      </c>
      <c r="AW224" s="15" t="s">
        <v>30</v>
      </c>
      <c r="AX224" s="15" t="s">
        <v>73</v>
      </c>
      <c r="AY224" s="212" t="s">
        <v>146</v>
      </c>
    </row>
    <row r="225" s="13" customFormat="1">
      <c r="A225" s="13"/>
      <c r="B225" s="194"/>
      <c r="C225" s="13"/>
      <c r="D225" s="195" t="s">
        <v>154</v>
      </c>
      <c r="E225" s="196" t="s">
        <v>1</v>
      </c>
      <c r="F225" s="197" t="s">
        <v>279</v>
      </c>
      <c r="G225" s="13"/>
      <c r="H225" s="198">
        <v>19.475000000000001</v>
      </c>
      <c r="I225" s="199"/>
      <c r="J225" s="13"/>
      <c r="K225" s="13"/>
      <c r="L225" s="194"/>
      <c r="M225" s="200"/>
      <c r="N225" s="201"/>
      <c r="O225" s="201"/>
      <c r="P225" s="201"/>
      <c r="Q225" s="201"/>
      <c r="R225" s="201"/>
      <c r="S225" s="201"/>
      <c r="T225" s="20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6" t="s">
        <v>154</v>
      </c>
      <c r="AU225" s="196" t="s">
        <v>82</v>
      </c>
      <c r="AV225" s="13" t="s">
        <v>82</v>
      </c>
      <c r="AW225" s="13" t="s">
        <v>30</v>
      </c>
      <c r="AX225" s="13" t="s">
        <v>73</v>
      </c>
      <c r="AY225" s="196" t="s">
        <v>146</v>
      </c>
    </row>
    <row r="226" s="15" customFormat="1">
      <c r="A226" s="15"/>
      <c r="B226" s="211"/>
      <c r="C226" s="15"/>
      <c r="D226" s="195" t="s">
        <v>154</v>
      </c>
      <c r="E226" s="212" t="s">
        <v>1</v>
      </c>
      <c r="F226" s="213" t="s">
        <v>280</v>
      </c>
      <c r="G226" s="15"/>
      <c r="H226" s="212" t="s">
        <v>1</v>
      </c>
      <c r="I226" s="214"/>
      <c r="J226" s="15"/>
      <c r="K226" s="15"/>
      <c r="L226" s="211"/>
      <c r="M226" s="215"/>
      <c r="N226" s="216"/>
      <c r="O226" s="216"/>
      <c r="P226" s="216"/>
      <c r="Q226" s="216"/>
      <c r="R226" s="216"/>
      <c r="S226" s="216"/>
      <c r="T226" s="21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12" t="s">
        <v>154</v>
      </c>
      <c r="AU226" s="212" t="s">
        <v>82</v>
      </c>
      <c r="AV226" s="15" t="s">
        <v>80</v>
      </c>
      <c r="AW226" s="15" t="s">
        <v>30</v>
      </c>
      <c r="AX226" s="15" t="s">
        <v>73</v>
      </c>
      <c r="AY226" s="212" t="s">
        <v>146</v>
      </c>
    </row>
    <row r="227" s="13" customFormat="1">
      <c r="A227" s="13"/>
      <c r="B227" s="194"/>
      <c r="C227" s="13"/>
      <c r="D227" s="195" t="s">
        <v>154</v>
      </c>
      <c r="E227" s="196" t="s">
        <v>1</v>
      </c>
      <c r="F227" s="197" t="s">
        <v>281</v>
      </c>
      <c r="G227" s="13"/>
      <c r="H227" s="198">
        <v>4.1420000000000003</v>
      </c>
      <c r="I227" s="199"/>
      <c r="J227" s="13"/>
      <c r="K227" s="13"/>
      <c r="L227" s="194"/>
      <c r="M227" s="200"/>
      <c r="N227" s="201"/>
      <c r="O227" s="201"/>
      <c r="P227" s="201"/>
      <c r="Q227" s="201"/>
      <c r="R227" s="201"/>
      <c r="S227" s="201"/>
      <c r="T227" s="20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6" t="s">
        <v>154</v>
      </c>
      <c r="AU227" s="196" t="s">
        <v>82</v>
      </c>
      <c r="AV227" s="13" t="s">
        <v>82</v>
      </c>
      <c r="AW227" s="13" t="s">
        <v>30</v>
      </c>
      <c r="AX227" s="13" t="s">
        <v>73</v>
      </c>
      <c r="AY227" s="196" t="s">
        <v>146</v>
      </c>
    </row>
    <row r="228" s="14" customFormat="1">
      <c r="A228" s="14"/>
      <c r="B228" s="203"/>
      <c r="C228" s="14"/>
      <c r="D228" s="195" t="s">
        <v>154</v>
      </c>
      <c r="E228" s="204" t="s">
        <v>1</v>
      </c>
      <c r="F228" s="205" t="s">
        <v>167</v>
      </c>
      <c r="G228" s="14"/>
      <c r="H228" s="206">
        <v>23.617000000000001</v>
      </c>
      <c r="I228" s="207"/>
      <c r="J228" s="14"/>
      <c r="K228" s="14"/>
      <c r="L228" s="203"/>
      <c r="M228" s="208"/>
      <c r="N228" s="209"/>
      <c r="O228" s="209"/>
      <c r="P228" s="209"/>
      <c r="Q228" s="209"/>
      <c r="R228" s="209"/>
      <c r="S228" s="209"/>
      <c r="T228" s="21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4" t="s">
        <v>154</v>
      </c>
      <c r="AU228" s="204" t="s">
        <v>82</v>
      </c>
      <c r="AV228" s="14" t="s">
        <v>152</v>
      </c>
      <c r="AW228" s="14" t="s">
        <v>30</v>
      </c>
      <c r="AX228" s="14" t="s">
        <v>80</v>
      </c>
      <c r="AY228" s="204" t="s">
        <v>146</v>
      </c>
    </row>
    <row r="229" s="2" customFormat="1" ht="24.15" customHeight="1">
      <c r="A229" s="37"/>
      <c r="B229" s="179"/>
      <c r="C229" s="180" t="s">
        <v>282</v>
      </c>
      <c r="D229" s="180" t="s">
        <v>148</v>
      </c>
      <c r="E229" s="181" t="s">
        <v>283</v>
      </c>
      <c r="F229" s="182" t="s">
        <v>284</v>
      </c>
      <c r="G229" s="183" t="s">
        <v>151</v>
      </c>
      <c r="H229" s="184">
        <v>291.89999999999998</v>
      </c>
      <c r="I229" s="185"/>
      <c r="J229" s="186">
        <f>ROUND(I229*H229,2)</f>
        <v>0</v>
      </c>
      <c r="K229" s="187"/>
      <c r="L229" s="38"/>
      <c r="M229" s="188" t="s">
        <v>1</v>
      </c>
      <c r="N229" s="189" t="s">
        <v>38</v>
      </c>
      <c r="O229" s="76"/>
      <c r="P229" s="190">
        <f>O229*H229</f>
        <v>0</v>
      </c>
      <c r="Q229" s="190">
        <v>0.1173</v>
      </c>
      <c r="R229" s="190">
        <f>Q229*H229</f>
        <v>34.239869999999996</v>
      </c>
      <c r="S229" s="190">
        <v>0</v>
      </c>
      <c r="T229" s="19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2" t="s">
        <v>152</v>
      </c>
      <c r="AT229" s="192" t="s">
        <v>148</v>
      </c>
      <c r="AU229" s="192" t="s">
        <v>82</v>
      </c>
      <c r="AY229" s="18" t="s">
        <v>146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8" t="s">
        <v>80</v>
      </c>
      <c r="BK229" s="193">
        <f>ROUND(I229*H229,2)</f>
        <v>0</v>
      </c>
      <c r="BL229" s="18" t="s">
        <v>152</v>
      </c>
      <c r="BM229" s="192" t="s">
        <v>285</v>
      </c>
    </row>
    <row r="230" s="15" customFormat="1">
      <c r="A230" s="15"/>
      <c r="B230" s="211"/>
      <c r="C230" s="15"/>
      <c r="D230" s="195" t="s">
        <v>154</v>
      </c>
      <c r="E230" s="212" t="s">
        <v>1</v>
      </c>
      <c r="F230" s="213" t="s">
        <v>278</v>
      </c>
      <c r="G230" s="15"/>
      <c r="H230" s="212" t="s">
        <v>1</v>
      </c>
      <c r="I230" s="214"/>
      <c r="J230" s="15"/>
      <c r="K230" s="15"/>
      <c r="L230" s="211"/>
      <c r="M230" s="215"/>
      <c r="N230" s="216"/>
      <c r="O230" s="216"/>
      <c r="P230" s="216"/>
      <c r="Q230" s="216"/>
      <c r="R230" s="216"/>
      <c r="S230" s="216"/>
      <c r="T230" s="21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12" t="s">
        <v>154</v>
      </c>
      <c r="AU230" s="212" t="s">
        <v>82</v>
      </c>
      <c r="AV230" s="15" t="s">
        <v>80</v>
      </c>
      <c r="AW230" s="15" t="s">
        <v>30</v>
      </c>
      <c r="AX230" s="15" t="s">
        <v>73</v>
      </c>
      <c r="AY230" s="212" t="s">
        <v>146</v>
      </c>
    </row>
    <row r="231" s="13" customFormat="1">
      <c r="A231" s="13"/>
      <c r="B231" s="194"/>
      <c r="C231" s="13"/>
      <c r="D231" s="195" t="s">
        <v>154</v>
      </c>
      <c r="E231" s="196" t="s">
        <v>1</v>
      </c>
      <c r="F231" s="197" t="s">
        <v>286</v>
      </c>
      <c r="G231" s="13"/>
      <c r="H231" s="198">
        <v>102.5</v>
      </c>
      <c r="I231" s="199"/>
      <c r="J231" s="13"/>
      <c r="K231" s="13"/>
      <c r="L231" s="194"/>
      <c r="M231" s="200"/>
      <c r="N231" s="201"/>
      <c r="O231" s="201"/>
      <c r="P231" s="201"/>
      <c r="Q231" s="201"/>
      <c r="R231" s="201"/>
      <c r="S231" s="201"/>
      <c r="T231" s="20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6" t="s">
        <v>154</v>
      </c>
      <c r="AU231" s="196" t="s">
        <v>82</v>
      </c>
      <c r="AV231" s="13" t="s">
        <v>82</v>
      </c>
      <c r="AW231" s="13" t="s">
        <v>30</v>
      </c>
      <c r="AX231" s="13" t="s">
        <v>73</v>
      </c>
      <c r="AY231" s="196" t="s">
        <v>146</v>
      </c>
    </row>
    <row r="232" s="15" customFormat="1">
      <c r="A232" s="15"/>
      <c r="B232" s="211"/>
      <c r="C232" s="15"/>
      <c r="D232" s="195" t="s">
        <v>154</v>
      </c>
      <c r="E232" s="212" t="s">
        <v>1</v>
      </c>
      <c r="F232" s="213" t="s">
        <v>287</v>
      </c>
      <c r="G232" s="15"/>
      <c r="H232" s="212" t="s">
        <v>1</v>
      </c>
      <c r="I232" s="214"/>
      <c r="J232" s="15"/>
      <c r="K232" s="15"/>
      <c r="L232" s="211"/>
      <c r="M232" s="215"/>
      <c r="N232" s="216"/>
      <c r="O232" s="216"/>
      <c r="P232" s="216"/>
      <c r="Q232" s="216"/>
      <c r="R232" s="216"/>
      <c r="S232" s="216"/>
      <c r="T232" s="21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2" t="s">
        <v>154</v>
      </c>
      <c r="AU232" s="212" t="s">
        <v>82</v>
      </c>
      <c r="AV232" s="15" t="s">
        <v>80</v>
      </c>
      <c r="AW232" s="15" t="s">
        <v>30</v>
      </c>
      <c r="AX232" s="15" t="s">
        <v>73</v>
      </c>
      <c r="AY232" s="212" t="s">
        <v>146</v>
      </c>
    </row>
    <row r="233" s="13" customFormat="1">
      <c r="A233" s="13"/>
      <c r="B233" s="194"/>
      <c r="C233" s="13"/>
      <c r="D233" s="195" t="s">
        <v>154</v>
      </c>
      <c r="E233" s="196" t="s">
        <v>1</v>
      </c>
      <c r="F233" s="197" t="s">
        <v>288</v>
      </c>
      <c r="G233" s="13"/>
      <c r="H233" s="198">
        <v>135.40000000000001</v>
      </c>
      <c r="I233" s="199"/>
      <c r="J233" s="13"/>
      <c r="K233" s="13"/>
      <c r="L233" s="194"/>
      <c r="M233" s="200"/>
      <c r="N233" s="201"/>
      <c r="O233" s="201"/>
      <c r="P233" s="201"/>
      <c r="Q233" s="201"/>
      <c r="R233" s="201"/>
      <c r="S233" s="201"/>
      <c r="T233" s="20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6" t="s">
        <v>154</v>
      </c>
      <c r="AU233" s="196" t="s">
        <v>82</v>
      </c>
      <c r="AV233" s="13" t="s">
        <v>82</v>
      </c>
      <c r="AW233" s="13" t="s">
        <v>30</v>
      </c>
      <c r="AX233" s="13" t="s">
        <v>73</v>
      </c>
      <c r="AY233" s="196" t="s">
        <v>146</v>
      </c>
    </row>
    <row r="234" s="15" customFormat="1">
      <c r="A234" s="15"/>
      <c r="B234" s="211"/>
      <c r="C234" s="15"/>
      <c r="D234" s="195" t="s">
        <v>154</v>
      </c>
      <c r="E234" s="212" t="s">
        <v>1</v>
      </c>
      <c r="F234" s="213" t="s">
        <v>280</v>
      </c>
      <c r="G234" s="15"/>
      <c r="H234" s="212" t="s">
        <v>1</v>
      </c>
      <c r="I234" s="214"/>
      <c r="J234" s="15"/>
      <c r="K234" s="15"/>
      <c r="L234" s="211"/>
      <c r="M234" s="215"/>
      <c r="N234" s="216"/>
      <c r="O234" s="216"/>
      <c r="P234" s="216"/>
      <c r="Q234" s="216"/>
      <c r="R234" s="216"/>
      <c r="S234" s="216"/>
      <c r="T234" s="21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12" t="s">
        <v>154</v>
      </c>
      <c r="AU234" s="212" t="s">
        <v>82</v>
      </c>
      <c r="AV234" s="15" t="s">
        <v>80</v>
      </c>
      <c r="AW234" s="15" t="s">
        <v>30</v>
      </c>
      <c r="AX234" s="15" t="s">
        <v>73</v>
      </c>
      <c r="AY234" s="212" t="s">
        <v>146</v>
      </c>
    </row>
    <row r="235" s="13" customFormat="1">
      <c r="A235" s="13"/>
      <c r="B235" s="194"/>
      <c r="C235" s="13"/>
      <c r="D235" s="195" t="s">
        <v>154</v>
      </c>
      <c r="E235" s="196" t="s">
        <v>1</v>
      </c>
      <c r="F235" s="197" t="s">
        <v>289</v>
      </c>
      <c r="G235" s="13"/>
      <c r="H235" s="198">
        <v>21.800000000000001</v>
      </c>
      <c r="I235" s="199"/>
      <c r="J235" s="13"/>
      <c r="K235" s="13"/>
      <c r="L235" s="194"/>
      <c r="M235" s="200"/>
      <c r="N235" s="201"/>
      <c r="O235" s="201"/>
      <c r="P235" s="201"/>
      <c r="Q235" s="201"/>
      <c r="R235" s="201"/>
      <c r="S235" s="201"/>
      <c r="T235" s="20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154</v>
      </c>
      <c r="AU235" s="196" t="s">
        <v>82</v>
      </c>
      <c r="AV235" s="13" t="s">
        <v>82</v>
      </c>
      <c r="AW235" s="13" t="s">
        <v>30</v>
      </c>
      <c r="AX235" s="13" t="s">
        <v>73</v>
      </c>
      <c r="AY235" s="196" t="s">
        <v>146</v>
      </c>
    </row>
    <row r="236" s="15" customFormat="1">
      <c r="A236" s="15"/>
      <c r="B236" s="211"/>
      <c r="C236" s="15"/>
      <c r="D236" s="195" t="s">
        <v>154</v>
      </c>
      <c r="E236" s="212" t="s">
        <v>1</v>
      </c>
      <c r="F236" s="213" t="s">
        <v>290</v>
      </c>
      <c r="G236" s="15"/>
      <c r="H236" s="212" t="s">
        <v>1</v>
      </c>
      <c r="I236" s="214"/>
      <c r="J236" s="15"/>
      <c r="K236" s="15"/>
      <c r="L236" s="211"/>
      <c r="M236" s="215"/>
      <c r="N236" s="216"/>
      <c r="O236" s="216"/>
      <c r="P236" s="216"/>
      <c r="Q236" s="216"/>
      <c r="R236" s="216"/>
      <c r="S236" s="216"/>
      <c r="T236" s="21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12" t="s">
        <v>154</v>
      </c>
      <c r="AU236" s="212" t="s">
        <v>82</v>
      </c>
      <c r="AV236" s="15" t="s">
        <v>80</v>
      </c>
      <c r="AW236" s="15" t="s">
        <v>30</v>
      </c>
      <c r="AX236" s="15" t="s">
        <v>73</v>
      </c>
      <c r="AY236" s="212" t="s">
        <v>146</v>
      </c>
    </row>
    <row r="237" s="13" customFormat="1">
      <c r="A237" s="13"/>
      <c r="B237" s="194"/>
      <c r="C237" s="13"/>
      <c r="D237" s="195" t="s">
        <v>154</v>
      </c>
      <c r="E237" s="196" t="s">
        <v>1</v>
      </c>
      <c r="F237" s="197" t="s">
        <v>291</v>
      </c>
      <c r="G237" s="13"/>
      <c r="H237" s="198">
        <v>32.200000000000003</v>
      </c>
      <c r="I237" s="199"/>
      <c r="J237" s="13"/>
      <c r="K237" s="13"/>
      <c r="L237" s="194"/>
      <c r="M237" s="200"/>
      <c r="N237" s="201"/>
      <c r="O237" s="201"/>
      <c r="P237" s="201"/>
      <c r="Q237" s="201"/>
      <c r="R237" s="201"/>
      <c r="S237" s="201"/>
      <c r="T237" s="20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6" t="s">
        <v>154</v>
      </c>
      <c r="AU237" s="196" t="s">
        <v>82</v>
      </c>
      <c r="AV237" s="13" t="s">
        <v>82</v>
      </c>
      <c r="AW237" s="13" t="s">
        <v>30</v>
      </c>
      <c r="AX237" s="13" t="s">
        <v>73</v>
      </c>
      <c r="AY237" s="196" t="s">
        <v>146</v>
      </c>
    </row>
    <row r="238" s="14" customFormat="1">
      <c r="A238" s="14"/>
      <c r="B238" s="203"/>
      <c r="C238" s="14"/>
      <c r="D238" s="195" t="s">
        <v>154</v>
      </c>
      <c r="E238" s="204" t="s">
        <v>1</v>
      </c>
      <c r="F238" s="205" t="s">
        <v>167</v>
      </c>
      <c r="G238" s="14"/>
      <c r="H238" s="206">
        <v>291.89999999999998</v>
      </c>
      <c r="I238" s="207"/>
      <c r="J238" s="14"/>
      <c r="K238" s="14"/>
      <c r="L238" s="203"/>
      <c r="M238" s="208"/>
      <c r="N238" s="209"/>
      <c r="O238" s="209"/>
      <c r="P238" s="209"/>
      <c r="Q238" s="209"/>
      <c r="R238" s="209"/>
      <c r="S238" s="209"/>
      <c r="T238" s="21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4" t="s">
        <v>154</v>
      </c>
      <c r="AU238" s="204" t="s">
        <v>82</v>
      </c>
      <c r="AV238" s="14" t="s">
        <v>152</v>
      </c>
      <c r="AW238" s="14" t="s">
        <v>30</v>
      </c>
      <c r="AX238" s="14" t="s">
        <v>80</v>
      </c>
      <c r="AY238" s="204" t="s">
        <v>146</v>
      </c>
    </row>
    <row r="239" s="2" customFormat="1" ht="37.8" customHeight="1">
      <c r="A239" s="37"/>
      <c r="B239" s="179"/>
      <c r="C239" s="180" t="s">
        <v>292</v>
      </c>
      <c r="D239" s="180" t="s">
        <v>148</v>
      </c>
      <c r="E239" s="181" t="s">
        <v>293</v>
      </c>
      <c r="F239" s="182" t="s">
        <v>294</v>
      </c>
      <c r="G239" s="183" t="s">
        <v>151</v>
      </c>
      <c r="H239" s="184">
        <v>146.96000000000001</v>
      </c>
      <c r="I239" s="185"/>
      <c r="J239" s="186">
        <f>ROUND(I239*H239,2)</f>
        <v>0</v>
      </c>
      <c r="K239" s="187"/>
      <c r="L239" s="38"/>
      <c r="M239" s="188" t="s">
        <v>1</v>
      </c>
      <c r="N239" s="189" t="s">
        <v>38</v>
      </c>
      <c r="O239" s="76"/>
      <c r="P239" s="190">
        <f>O239*H239</f>
        <v>0</v>
      </c>
      <c r="Q239" s="190">
        <v>0.011730000000000001</v>
      </c>
      <c r="R239" s="190">
        <f>Q239*H239</f>
        <v>1.7238408000000003</v>
      </c>
      <c r="S239" s="190">
        <v>0</v>
      </c>
      <c r="T239" s="19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2" t="s">
        <v>152</v>
      </c>
      <c r="AT239" s="192" t="s">
        <v>148</v>
      </c>
      <c r="AU239" s="192" t="s">
        <v>82</v>
      </c>
      <c r="AY239" s="18" t="s">
        <v>146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8" t="s">
        <v>80</v>
      </c>
      <c r="BK239" s="193">
        <f>ROUND(I239*H239,2)</f>
        <v>0</v>
      </c>
      <c r="BL239" s="18" t="s">
        <v>152</v>
      </c>
      <c r="BM239" s="192" t="s">
        <v>295</v>
      </c>
    </row>
    <row r="240" s="15" customFormat="1">
      <c r="A240" s="15"/>
      <c r="B240" s="211"/>
      <c r="C240" s="15"/>
      <c r="D240" s="195" t="s">
        <v>154</v>
      </c>
      <c r="E240" s="212" t="s">
        <v>1</v>
      </c>
      <c r="F240" s="213" t="s">
        <v>287</v>
      </c>
      <c r="G240" s="15"/>
      <c r="H240" s="212" t="s">
        <v>1</v>
      </c>
      <c r="I240" s="214"/>
      <c r="J240" s="15"/>
      <c r="K240" s="15"/>
      <c r="L240" s="211"/>
      <c r="M240" s="215"/>
      <c r="N240" s="216"/>
      <c r="O240" s="216"/>
      <c r="P240" s="216"/>
      <c r="Q240" s="216"/>
      <c r="R240" s="216"/>
      <c r="S240" s="216"/>
      <c r="T240" s="21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12" t="s">
        <v>154</v>
      </c>
      <c r="AU240" s="212" t="s">
        <v>82</v>
      </c>
      <c r="AV240" s="15" t="s">
        <v>80</v>
      </c>
      <c r="AW240" s="15" t="s">
        <v>30</v>
      </c>
      <c r="AX240" s="15" t="s">
        <v>73</v>
      </c>
      <c r="AY240" s="212" t="s">
        <v>146</v>
      </c>
    </row>
    <row r="241" s="13" customFormat="1">
      <c r="A241" s="13"/>
      <c r="B241" s="194"/>
      <c r="C241" s="13"/>
      <c r="D241" s="195" t="s">
        <v>154</v>
      </c>
      <c r="E241" s="196" t="s">
        <v>1</v>
      </c>
      <c r="F241" s="197" t="s">
        <v>296</v>
      </c>
      <c r="G241" s="13"/>
      <c r="H241" s="198">
        <v>108.31999999999999</v>
      </c>
      <c r="I241" s="199"/>
      <c r="J241" s="13"/>
      <c r="K241" s="13"/>
      <c r="L241" s="194"/>
      <c r="M241" s="200"/>
      <c r="N241" s="201"/>
      <c r="O241" s="201"/>
      <c r="P241" s="201"/>
      <c r="Q241" s="201"/>
      <c r="R241" s="201"/>
      <c r="S241" s="201"/>
      <c r="T241" s="20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154</v>
      </c>
      <c r="AU241" s="196" t="s">
        <v>82</v>
      </c>
      <c r="AV241" s="13" t="s">
        <v>82</v>
      </c>
      <c r="AW241" s="13" t="s">
        <v>30</v>
      </c>
      <c r="AX241" s="13" t="s">
        <v>73</v>
      </c>
      <c r="AY241" s="196" t="s">
        <v>146</v>
      </c>
    </row>
    <row r="242" s="15" customFormat="1">
      <c r="A242" s="15"/>
      <c r="B242" s="211"/>
      <c r="C242" s="15"/>
      <c r="D242" s="195" t="s">
        <v>154</v>
      </c>
      <c r="E242" s="212" t="s">
        <v>1</v>
      </c>
      <c r="F242" s="213" t="s">
        <v>290</v>
      </c>
      <c r="G242" s="15"/>
      <c r="H242" s="212" t="s">
        <v>1</v>
      </c>
      <c r="I242" s="214"/>
      <c r="J242" s="15"/>
      <c r="K242" s="15"/>
      <c r="L242" s="211"/>
      <c r="M242" s="215"/>
      <c r="N242" s="216"/>
      <c r="O242" s="216"/>
      <c r="P242" s="216"/>
      <c r="Q242" s="216"/>
      <c r="R242" s="216"/>
      <c r="S242" s="216"/>
      <c r="T242" s="21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2" t="s">
        <v>154</v>
      </c>
      <c r="AU242" s="212" t="s">
        <v>82</v>
      </c>
      <c r="AV242" s="15" t="s">
        <v>80</v>
      </c>
      <c r="AW242" s="15" t="s">
        <v>30</v>
      </c>
      <c r="AX242" s="15" t="s">
        <v>73</v>
      </c>
      <c r="AY242" s="212" t="s">
        <v>146</v>
      </c>
    </row>
    <row r="243" s="13" customFormat="1">
      <c r="A243" s="13"/>
      <c r="B243" s="194"/>
      <c r="C243" s="13"/>
      <c r="D243" s="195" t="s">
        <v>154</v>
      </c>
      <c r="E243" s="196" t="s">
        <v>1</v>
      </c>
      <c r="F243" s="197" t="s">
        <v>297</v>
      </c>
      <c r="G243" s="13"/>
      <c r="H243" s="198">
        <v>38.640000000000001</v>
      </c>
      <c r="I243" s="199"/>
      <c r="J243" s="13"/>
      <c r="K243" s="13"/>
      <c r="L243" s="194"/>
      <c r="M243" s="200"/>
      <c r="N243" s="201"/>
      <c r="O243" s="201"/>
      <c r="P243" s="201"/>
      <c r="Q243" s="201"/>
      <c r="R243" s="201"/>
      <c r="S243" s="201"/>
      <c r="T243" s="20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6" t="s">
        <v>154</v>
      </c>
      <c r="AU243" s="196" t="s">
        <v>82</v>
      </c>
      <c r="AV243" s="13" t="s">
        <v>82</v>
      </c>
      <c r="AW243" s="13" t="s">
        <v>30</v>
      </c>
      <c r="AX243" s="13" t="s">
        <v>73</v>
      </c>
      <c r="AY243" s="196" t="s">
        <v>146</v>
      </c>
    </row>
    <row r="244" s="14" customFormat="1">
      <c r="A244" s="14"/>
      <c r="B244" s="203"/>
      <c r="C244" s="14"/>
      <c r="D244" s="195" t="s">
        <v>154</v>
      </c>
      <c r="E244" s="204" t="s">
        <v>1</v>
      </c>
      <c r="F244" s="205" t="s">
        <v>167</v>
      </c>
      <c r="G244" s="14"/>
      <c r="H244" s="206">
        <v>146.95999999999998</v>
      </c>
      <c r="I244" s="207"/>
      <c r="J244" s="14"/>
      <c r="K244" s="14"/>
      <c r="L244" s="203"/>
      <c r="M244" s="208"/>
      <c r="N244" s="209"/>
      <c r="O244" s="209"/>
      <c r="P244" s="209"/>
      <c r="Q244" s="209"/>
      <c r="R244" s="209"/>
      <c r="S244" s="209"/>
      <c r="T244" s="21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4" t="s">
        <v>154</v>
      </c>
      <c r="AU244" s="204" t="s">
        <v>82</v>
      </c>
      <c r="AV244" s="14" t="s">
        <v>152</v>
      </c>
      <c r="AW244" s="14" t="s">
        <v>30</v>
      </c>
      <c r="AX244" s="14" t="s">
        <v>80</v>
      </c>
      <c r="AY244" s="204" t="s">
        <v>146</v>
      </c>
    </row>
    <row r="245" s="2" customFormat="1" ht="24.15" customHeight="1">
      <c r="A245" s="37"/>
      <c r="B245" s="179"/>
      <c r="C245" s="180" t="s">
        <v>298</v>
      </c>
      <c r="D245" s="180" t="s">
        <v>148</v>
      </c>
      <c r="E245" s="181" t="s">
        <v>299</v>
      </c>
      <c r="F245" s="182" t="s">
        <v>300</v>
      </c>
      <c r="G245" s="183" t="s">
        <v>151</v>
      </c>
      <c r="H245" s="184">
        <v>45.100000000000001</v>
      </c>
      <c r="I245" s="185"/>
      <c r="J245" s="186">
        <f>ROUND(I245*H245,2)</f>
        <v>0</v>
      </c>
      <c r="K245" s="187"/>
      <c r="L245" s="38"/>
      <c r="M245" s="188" t="s">
        <v>1</v>
      </c>
      <c r="N245" s="189" t="s">
        <v>38</v>
      </c>
      <c r="O245" s="76"/>
      <c r="P245" s="190">
        <f>O245*H245</f>
        <v>0</v>
      </c>
      <c r="Q245" s="190">
        <v>0.1837</v>
      </c>
      <c r="R245" s="190">
        <f>Q245*H245</f>
        <v>8.2848699999999997</v>
      </c>
      <c r="S245" s="190">
        <v>0</v>
      </c>
      <c r="T245" s="19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2" t="s">
        <v>152</v>
      </c>
      <c r="AT245" s="192" t="s">
        <v>148</v>
      </c>
      <c r="AU245" s="192" t="s">
        <v>82</v>
      </c>
      <c r="AY245" s="18" t="s">
        <v>146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8" t="s">
        <v>80</v>
      </c>
      <c r="BK245" s="193">
        <f>ROUND(I245*H245,2)</f>
        <v>0</v>
      </c>
      <c r="BL245" s="18" t="s">
        <v>152</v>
      </c>
      <c r="BM245" s="192" t="s">
        <v>301</v>
      </c>
    </row>
    <row r="246" s="15" customFormat="1">
      <c r="A246" s="15"/>
      <c r="B246" s="211"/>
      <c r="C246" s="15"/>
      <c r="D246" s="195" t="s">
        <v>154</v>
      </c>
      <c r="E246" s="212" t="s">
        <v>1</v>
      </c>
      <c r="F246" s="213" t="s">
        <v>202</v>
      </c>
      <c r="G246" s="15"/>
      <c r="H246" s="212" t="s">
        <v>1</v>
      </c>
      <c r="I246" s="214"/>
      <c r="J246" s="15"/>
      <c r="K246" s="15"/>
      <c r="L246" s="211"/>
      <c r="M246" s="215"/>
      <c r="N246" s="216"/>
      <c r="O246" s="216"/>
      <c r="P246" s="216"/>
      <c r="Q246" s="216"/>
      <c r="R246" s="216"/>
      <c r="S246" s="216"/>
      <c r="T246" s="21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12" t="s">
        <v>154</v>
      </c>
      <c r="AU246" s="212" t="s">
        <v>82</v>
      </c>
      <c r="AV246" s="15" t="s">
        <v>80</v>
      </c>
      <c r="AW246" s="15" t="s">
        <v>30</v>
      </c>
      <c r="AX246" s="15" t="s">
        <v>73</v>
      </c>
      <c r="AY246" s="212" t="s">
        <v>146</v>
      </c>
    </row>
    <row r="247" s="13" customFormat="1">
      <c r="A247" s="13"/>
      <c r="B247" s="194"/>
      <c r="C247" s="13"/>
      <c r="D247" s="195" t="s">
        <v>154</v>
      </c>
      <c r="E247" s="196" t="s">
        <v>1</v>
      </c>
      <c r="F247" s="197" t="s">
        <v>203</v>
      </c>
      <c r="G247" s="13"/>
      <c r="H247" s="198">
        <v>45.100000000000001</v>
      </c>
      <c r="I247" s="199"/>
      <c r="J247" s="13"/>
      <c r="K247" s="13"/>
      <c r="L247" s="194"/>
      <c r="M247" s="200"/>
      <c r="N247" s="201"/>
      <c r="O247" s="201"/>
      <c r="P247" s="201"/>
      <c r="Q247" s="201"/>
      <c r="R247" s="201"/>
      <c r="S247" s="201"/>
      <c r="T247" s="20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6" t="s">
        <v>154</v>
      </c>
      <c r="AU247" s="196" t="s">
        <v>82</v>
      </c>
      <c r="AV247" s="13" t="s">
        <v>82</v>
      </c>
      <c r="AW247" s="13" t="s">
        <v>30</v>
      </c>
      <c r="AX247" s="13" t="s">
        <v>73</v>
      </c>
      <c r="AY247" s="196" t="s">
        <v>146</v>
      </c>
    </row>
    <row r="248" s="14" customFormat="1">
      <c r="A248" s="14"/>
      <c r="B248" s="203"/>
      <c r="C248" s="14"/>
      <c r="D248" s="195" t="s">
        <v>154</v>
      </c>
      <c r="E248" s="204" t="s">
        <v>1</v>
      </c>
      <c r="F248" s="205" t="s">
        <v>167</v>
      </c>
      <c r="G248" s="14"/>
      <c r="H248" s="206">
        <v>45.100000000000001</v>
      </c>
      <c r="I248" s="207"/>
      <c r="J248" s="14"/>
      <c r="K248" s="14"/>
      <c r="L248" s="203"/>
      <c r="M248" s="208"/>
      <c r="N248" s="209"/>
      <c r="O248" s="209"/>
      <c r="P248" s="209"/>
      <c r="Q248" s="209"/>
      <c r="R248" s="209"/>
      <c r="S248" s="209"/>
      <c r="T248" s="21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4" t="s">
        <v>154</v>
      </c>
      <c r="AU248" s="204" t="s">
        <v>82</v>
      </c>
      <c r="AV248" s="14" t="s">
        <v>152</v>
      </c>
      <c r="AW248" s="14" t="s">
        <v>30</v>
      </c>
      <c r="AX248" s="14" t="s">
        <v>80</v>
      </c>
      <c r="AY248" s="204" t="s">
        <v>146</v>
      </c>
    </row>
    <row r="249" s="2" customFormat="1" ht="24.15" customHeight="1">
      <c r="A249" s="37"/>
      <c r="B249" s="179"/>
      <c r="C249" s="180" t="s">
        <v>302</v>
      </c>
      <c r="D249" s="180" t="s">
        <v>148</v>
      </c>
      <c r="E249" s="181" t="s">
        <v>303</v>
      </c>
      <c r="F249" s="182" t="s">
        <v>304</v>
      </c>
      <c r="G249" s="183" t="s">
        <v>151</v>
      </c>
      <c r="H249" s="184">
        <v>45.100000000000001</v>
      </c>
      <c r="I249" s="185"/>
      <c r="J249" s="186">
        <f>ROUND(I249*H249,2)</f>
        <v>0</v>
      </c>
      <c r="K249" s="187"/>
      <c r="L249" s="38"/>
      <c r="M249" s="188" t="s">
        <v>1</v>
      </c>
      <c r="N249" s="189" t="s">
        <v>38</v>
      </c>
      <c r="O249" s="76"/>
      <c r="P249" s="190">
        <f>O249*H249</f>
        <v>0</v>
      </c>
      <c r="Q249" s="190">
        <v>0.1837</v>
      </c>
      <c r="R249" s="190">
        <f>Q249*H249</f>
        <v>8.2848699999999997</v>
      </c>
      <c r="S249" s="190">
        <v>0</v>
      </c>
      <c r="T249" s="19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2" t="s">
        <v>152</v>
      </c>
      <c r="AT249" s="192" t="s">
        <v>148</v>
      </c>
      <c r="AU249" s="192" t="s">
        <v>82</v>
      </c>
      <c r="AY249" s="18" t="s">
        <v>146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8" t="s">
        <v>80</v>
      </c>
      <c r="BK249" s="193">
        <f>ROUND(I249*H249,2)</f>
        <v>0</v>
      </c>
      <c r="BL249" s="18" t="s">
        <v>152</v>
      </c>
      <c r="BM249" s="192" t="s">
        <v>305</v>
      </c>
    </row>
    <row r="250" s="15" customFormat="1">
      <c r="A250" s="15"/>
      <c r="B250" s="211"/>
      <c r="C250" s="15"/>
      <c r="D250" s="195" t="s">
        <v>154</v>
      </c>
      <c r="E250" s="212" t="s">
        <v>1</v>
      </c>
      <c r="F250" s="213" t="s">
        <v>202</v>
      </c>
      <c r="G250" s="15"/>
      <c r="H250" s="212" t="s">
        <v>1</v>
      </c>
      <c r="I250" s="214"/>
      <c r="J250" s="15"/>
      <c r="K250" s="15"/>
      <c r="L250" s="211"/>
      <c r="M250" s="215"/>
      <c r="N250" s="216"/>
      <c r="O250" s="216"/>
      <c r="P250" s="216"/>
      <c r="Q250" s="216"/>
      <c r="R250" s="216"/>
      <c r="S250" s="216"/>
      <c r="T250" s="21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12" t="s">
        <v>154</v>
      </c>
      <c r="AU250" s="212" t="s">
        <v>82</v>
      </c>
      <c r="AV250" s="15" t="s">
        <v>80</v>
      </c>
      <c r="AW250" s="15" t="s">
        <v>30</v>
      </c>
      <c r="AX250" s="15" t="s">
        <v>73</v>
      </c>
      <c r="AY250" s="212" t="s">
        <v>146</v>
      </c>
    </row>
    <row r="251" s="13" customFormat="1">
      <c r="A251" s="13"/>
      <c r="B251" s="194"/>
      <c r="C251" s="13"/>
      <c r="D251" s="195" t="s">
        <v>154</v>
      </c>
      <c r="E251" s="196" t="s">
        <v>1</v>
      </c>
      <c r="F251" s="197" t="s">
        <v>203</v>
      </c>
      <c r="G251" s="13"/>
      <c r="H251" s="198">
        <v>45.100000000000001</v>
      </c>
      <c r="I251" s="199"/>
      <c r="J251" s="13"/>
      <c r="K251" s="13"/>
      <c r="L251" s="194"/>
      <c r="M251" s="200"/>
      <c r="N251" s="201"/>
      <c r="O251" s="201"/>
      <c r="P251" s="201"/>
      <c r="Q251" s="201"/>
      <c r="R251" s="201"/>
      <c r="S251" s="201"/>
      <c r="T251" s="20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6" t="s">
        <v>154</v>
      </c>
      <c r="AU251" s="196" t="s">
        <v>82</v>
      </c>
      <c r="AV251" s="13" t="s">
        <v>82</v>
      </c>
      <c r="AW251" s="13" t="s">
        <v>30</v>
      </c>
      <c r="AX251" s="13" t="s">
        <v>73</v>
      </c>
      <c r="AY251" s="196" t="s">
        <v>146</v>
      </c>
    </row>
    <row r="252" s="14" customFormat="1">
      <c r="A252" s="14"/>
      <c r="B252" s="203"/>
      <c r="C252" s="14"/>
      <c r="D252" s="195" t="s">
        <v>154</v>
      </c>
      <c r="E252" s="204" t="s">
        <v>1</v>
      </c>
      <c r="F252" s="205" t="s">
        <v>167</v>
      </c>
      <c r="G252" s="14"/>
      <c r="H252" s="206">
        <v>45.100000000000001</v>
      </c>
      <c r="I252" s="207"/>
      <c r="J252" s="14"/>
      <c r="K252" s="14"/>
      <c r="L252" s="203"/>
      <c r="M252" s="208"/>
      <c r="N252" s="209"/>
      <c r="O252" s="209"/>
      <c r="P252" s="209"/>
      <c r="Q252" s="209"/>
      <c r="R252" s="209"/>
      <c r="S252" s="209"/>
      <c r="T252" s="21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4" t="s">
        <v>154</v>
      </c>
      <c r="AU252" s="204" t="s">
        <v>82</v>
      </c>
      <c r="AV252" s="14" t="s">
        <v>152</v>
      </c>
      <c r="AW252" s="14" t="s">
        <v>30</v>
      </c>
      <c r="AX252" s="14" t="s">
        <v>80</v>
      </c>
      <c r="AY252" s="204" t="s">
        <v>146</v>
      </c>
    </row>
    <row r="253" s="12" customFormat="1" ht="22.8" customHeight="1">
      <c r="A253" s="12"/>
      <c r="B253" s="166"/>
      <c r="C253" s="12"/>
      <c r="D253" s="167" t="s">
        <v>72</v>
      </c>
      <c r="E253" s="177" t="s">
        <v>198</v>
      </c>
      <c r="F253" s="177" t="s">
        <v>306</v>
      </c>
      <c r="G253" s="12"/>
      <c r="H253" s="12"/>
      <c r="I253" s="169"/>
      <c r="J253" s="178">
        <f>BK253</f>
        <v>0</v>
      </c>
      <c r="K253" s="12"/>
      <c r="L253" s="166"/>
      <c r="M253" s="171"/>
      <c r="N253" s="172"/>
      <c r="O253" s="172"/>
      <c r="P253" s="173">
        <f>SUM(P254:P280)</f>
        <v>0</v>
      </c>
      <c r="Q253" s="172"/>
      <c r="R253" s="173">
        <f>SUM(R254:R280)</f>
        <v>0.19311556999999999</v>
      </c>
      <c r="S253" s="172"/>
      <c r="T253" s="174">
        <f>SUM(T254:T280)</f>
        <v>69.240769999999983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67" t="s">
        <v>80</v>
      </c>
      <c r="AT253" s="175" t="s">
        <v>72</v>
      </c>
      <c r="AU253" s="175" t="s">
        <v>80</v>
      </c>
      <c r="AY253" s="167" t="s">
        <v>146</v>
      </c>
      <c r="BK253" s="176">
        <f>SUM(BK254:BK280)</f>
        <v>0</v>
      </c>
    </row>
    <row r="254" s="2" customFormat="1" ht="37.8" customHeight="1">
      <c r="A254" s="37"/>
      <c r="B254" s="179"/>
      <c r="C254" s="180" t="s">
        <v>307</v>
      </c>
      <c r="D254" s="180" t="s">
        <v>148</v>
      </c>
      <c r="E254" s="181" t="s">
        <v>308</v>
      </c>
      <c r="F254" s="182" t="s">
        <v>309</v>
      </c>
      <c r="G254" s="183" t="s">
        <v>151</v>
      </c>
      <c r="H254" s="184">
        <v>1395.6890000000001</v>
      </c>
      <c r="I254" s="185"/>
      <c r="J254" s="186">
        <f>ROUND(I254*H254,2)</f>
        <v>0</v>
      </c>
      <c r="K254" s="187"/>
      <c r="L254" s="38"/>
      <c r="M254" s="188" t="s">
        <v>1</v>
      </c>
      <c r="N254" s="189" t="s">
        <v>38</v>
      </c>
      <c r="O254" s="76"/>
      <c r="P254" s="190">
        <f>O254*H254</f>
        <v>0</v>
      </c>
      <c r="Q254" s="190">
        <v>0.00012999999999999999</v>
      </c>
      <c r="R254" s="190">
        <f>Q254*H254</f>
        <v>0.18143956999999999</v>
      </c>
      <c r="S254" s="190">
        <v>0</v>
      </c>
      <c r="T254" s="19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2" t="s">
        <v>152</v>
      </c>
      <c r="AT254" s="192" t="s">
        <v>148</v>
      </c>
      <c r="AU254" s="192" t="s">
        <v>82</v>
      </c>
      <c r="AY254" s="18" t="s">
        <v>146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8" t="s">
        <v>80</v>
      </c>
      <c r="BK254" s="193">
        <f>ROUND(I254*H254,2)</f>
        <v>0</v>
      </c>
      <c r="BL254" s="18" t="s">
        <v>152</v>
      </c>
      <c r="BM254" s="192" t="s">
        <v>310</v>
      </c>
    </row>
    <row r="255" s="15" customFormat="1">
      <c r="A255" s="15"/>
      <c r="B255" s="211"/>
      <c r="C255" s="15"/>
      <c r="D255" s="195" t="s">
        <v>154</v>
      </c>
      <c r="E255" s="212" t="s">
        <v>1</v>
      </c>
      <c r="F255" s="213" t="s">
        <v>311</v>
      </c>
      <c r="G255" s="15"/>
      <c r="H255" s="212" t="s">
        <v>1</v>
      </c>
      <c r="I255" s="214"/>
      <c r="J255" s="15"/>
      <c r="K255" s="15"/>
      <c r="L255" s="211"/>
      <c r="M255" s="215"/>
      <c r="N255" s="216"/>
      <c r="O255" s="216"/>
      <c r="P255" s="216"/>
      <c r="Q255" s="216"/>
      <c r="R255" s="216"/>
      <c r="S255" s="216"/>
      <c r="T255" s="21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2" t="s">
        <v>154</v>
      </c>
      <c r="AU255" s="212" t="s">
        <v>82</v>
      </c>
      <c r="AV255" s="15" t="s">
        <v>80</v>
      </c>
      <c r="AW255" s="15" t="s">
        <v>30</v>
      </c>
      <c r="AX255" s="15" t="s">
        <v>73</v>
      </c>
      <c r="AY255" s="212" t="s">
        <v>146</v>
      </c>
    </row>
    <row r="256" s="13" customFormat="1">
      <c r="A256" s="13"/>
      <c r="B256" s="194"/>
      <c r="C256" s="13"/>
      <c r="D256" s="195" t="s">
        <v>154</v>
      </c>
      <c r="E256" s="196" t="s">
        <v>1</v>
      </c>
      <c r="F256" s="197" t="s">
        <v>312</v>
      </c>
      <c r="G256" s="13"/>
      <c r="H256" s="198">
        <v>414.089</v>
      </c>
      <c r="I256" s="199"/>
      <c r="J256" s="13"/>
      <c r="K256" s="13"/>
      <c r="L256" s="194"/>
      <c r="M256" s="200"/>
      <c r="N256" s="201"/>
      <c r="O256" s="201"/>
      <c r="P256" s="201"/>
      <c r="Q256" s="201"/>
      <c r="R256" s="201"/>
      <c r="S256" s="201"/>
      <c r="T256" s="20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6" t="s">
        <v>154</v>
      </c>
      <c r="AU256" s="196" t="s">
        <v>82</v>
      </c>
      <c r="AV256" s="13" t="s">
        <v>82</v>
      </c>
      <c r="AW256" s="13" t="s">
        <v>30</v>
      </c>
      <c r="AX256" s="13" t="s">
        <v>73</v>
      </c>
      <c r="AY256" s="196" t="s">
        <v>146</v>
      </c>
    </row>
    <row r="257" s="15" customFormat="1">
      <c r="A257" s="15"/>
      <c r="B257" s="211"/>
      <c r="C257" s="15"/>
      <c r="D257" s="195" t="s">
        <v>154</v>
      </c>
      <c r="E257" s="212" t="s">
        <v>1</v>
      </c>
      <c r="F257" s="213" t="s">
        <v>313</v>
      </c>
      <c r="G257" s="15"/>
      <c r="H257" s="212" t="s">
        <v>1</v>
      </c>
      <c r="I257" s="214"/>
      <c r="J257" s="15"/>
      <c r="K257" s="15"/>
      <c r="L257" s="211"/>
      <c r="M257" s="215"/>
      <c r="N257" s="216"/>
      <c r="O257" s="216"/>
      <c r="P257" s="216"/>
      <c r="Q257" s="216"/>
      <c r="R257" s="216"/>
      <c r="S257" s="216"/>
      <c r="T257" s="21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12" t="s">
        <v>154</v>
      </c>
      <c r="AU257" s="212" t="s">
        <v>82</v>
      </c>
      <c r="AV257" s="15" t="s">
        <v>80</v>
      </c>
      <c r="AW257" s="15" t="s">
        <v>30</v>
      </c>
      <c r="AX257" s="15" t="s">
        <v>73</v>
      </c>
      <c r="AY257" s="212" t="s">
        <v>146</v>
      </c>
    </row>
    <row r="258" s="13" customFormat="1">
      <c r="A258" s="13"/>
      <c r="B258" s="194"/>
      <c r="C258" s="13"/>
      <c r="D258" s="195" t="s">
        <v>154</v>
      </c>
      <c r="E258" s="196" t="s">
        <v>1</v>
      </c>
      <c r="F258" s="197" t="s">
        <v>314</v>
      </c>
      <c r="G258" s="13"/>
      <c r="H258" s="198">
        <v>689.70000000000005</v>
      </c>
      <c r="I258" s="199"/>
      <c r="J258" s="13"/>
      <c r="K258" s="13"/>
      <c r="L258" s="194"/>
      <c r="M258" s="200"/>
      <c r="N258" s="201"/>
      <c r="O258" s="201"/>
      <c r="P258" s="201"/>
      <c r="Q258" s="201"/>
      <c r="R258" s="201"/>
      <c r="S258" s="201"/>
      <c r="T258" s="20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6" t="s">
        <v>154</v>
      </c>
      <c r="AU258" s="196" t="s">
        <v>82</v>
      </c>
      <c r="AV258" s="13" t="s">
        <v>82</v>
      </c>
      <c r="AW258" s="13" t="s">
        <v>30</v>
      </c>
      <c r="AX258" s="13" t="s">
        <v>73</v>
      </c>
      <c r="AY258" s="196" t="s">
        <v>146</v>
      </c>
    </row>
    <row r="259" s="15" customFormat="1">
      <c r="A259" s="15"/>
      <c r="B259" s="211"/>
      <c r="C259" s="15"/>
      <c r="D259" s="195" t="s">
        <v>154</v>
      </c>
      <c r="E259" s="212" t="s">
        <v>1</v>
      </c>
      <c r="F259" s="213" t="s">
        <v>315</v>
      </c>
      <c r="G259" s="15"/>
      <c r="H259" s="212" t="s">
        <v>1</v>
      </c>
      <c r="I259" s="214"/>
      <c r="J259" s="15"/>
      <c r="K259" s="15"/>
      <c r="L259" s="211"/>
      <c r="M259" s="215"/>
      <c r="N259" s="216"/>
      <c r="O259" s="216"/>
      <c r="P259" s="216"/>
      <c r="Q259" s="216"/>
      <c r="R259" s="216"/>
      <c r="S259" s="216"/>
      <c r="T259" s="21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12" t="s">
        <v>154</v>
      </c>
      <c r="AU259" s="212" t="s">
        <v>82</v>
      </c>
      <c r="AV259" s="15" t="s">
        <v>80</v>
      </c>
      <c r="AW259" s="15" t="s">
        <v>30</v>
      </c>
      <c r="AX259" s="15" t="s">
        <v>73</v>
      </c>
      <c r="AY259" s="212" t="s">
        <v>146</v>
      </c>
    </row>
    <row r="260" s="13" customFormat="1">
      <c r="A260" s="13"/>
      <c r="B260" s="194"/>
      <c r="C260" s="13"/>
      <c r="D260" s="195" t="s">
        <v>154</v>
      </c>
      <c r="E260" s="196" t="s">
        <v>1</v>
      </c>
      <c r="F260" s="197" t="s">
        <v>316</v>
      </c>
      <c r="G260" s="13"/>
      <c r="H260" s="198">
        <v>291.89999999999998</v>
      </c>
      <c r="I260" s="199"/>
      <c r="J260" s="13"/>
      <c r="K260" s="13"/>
      <c r="L260" s="194"/>
      <c r="M260" s="200"/>
      <c r="N260" s="201"/>
      <c r="O260" s="201"/>
      <c r="P260" s="201"/>
      <c r="Q260" s="201"/>
      <c r="R260" s="201"/>
      <c r="S260" s="201"/>
      <c r="T260" s="20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154</v>
      </c>
      <c r="AU260" s="196" t="s">
        <v>82</v>
      </c>
      <c r="AV260" s="13" t="s">
        <v>82</v>
      </c>
      <c r="AW260" s="13" t="s">
        <v>30</v>
      </c>
      <c r="AX260" s="13" t="s">
        <v>73</v>
      </c>
      <c r="AY260" s="196" t="s">
        <v>146</v>
      </c>
    </row>
    <row r="261" s="14" customFormat="1">
      <c r="A261" s="14"/>
      <c r="B261" s="203"/>
      <c r="C261" s="14"/>
      <c r="D261" s="195" t="s">
        <v>154</v>
      </c>
      <c r="E261" s="204" t="s">
        <v>1</v>
      </c>
      <c r="F261" s="205" t="s">
        <v>167</v>
      </c>
      <c r="G261" s="14"/>
      <c r="H261" s="206">
        <v>1395.6889999999999</v>
      </c>
      <c r="I261" s="207"/>
      <c r="J261" s="14"/>
      <c r="K261" s="14"/>
      <c r="L261" s="203"/>
      <c r="M261" s="208"/>
      <c r="N261" s="209"/>
      <c r="O261" s="209"/>
      <c r="P261" s="209"/>
      <c r="Q261" s="209"/>
      <c r="R261" s="209"/>
      <c r="S261" s="209"/>
      <c r="T261" s="21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4" t="s">
        <v>154</v>
      </c>
      <c r="AU261" s="204" t="s">
        <v>82</v>
      </c>
      <c r="AV261" s="14" t="s">
        <v>152</v>
      </c>
      <c r="AW261" s="14" t="s">
        <v>30</v>
      </c>
      <c r="AX261" s="14" t="s">
        <v>80</v>
      </c>
      <c r="AY261" s="204" t="s">
        <v>146</v>
      </c>
    </row>
    <row r="262" s="2" customFormat="1" ht="37.8" customHeight="1">
      <c r="A262" s="37"/>
      <c r="B262" s="179"/>
      <c r="C262" s="180" t="s">
        <v>317</v>
      </c>
      <c r="D262" s="180" t="s">
        <v>148</v>
      </c>
      <c r="E262" s="181" t="s">
        <v>318</v>
      </c>
      <c r="F262" s="182" t="s">
        <v>319</v>
      </c>
      <c r="G262" s="183" t="s">
        <v>151</v>
      </c>
      <c r="H262" s="184">
        <v>291.89999999999998</v>
      </c>
      <c r="I262" s="185"/>
      <c r="J262" s="186">
        <f>ROUND(I262*H262,2)</f>
        <v>0</v>
      </c>
      <c r="K262" s="187"/>
      <c r="L262" s="38"/>
      <c r="M262" s="188" t="s">
        <v>1</v>
      </c>
      <c r="N262" s="189" t="s">
        <v>38</v>
      </c>
      <c r="O262" s="76"/>
      <c r="P262" s="190">
        <f>O262*H262</f>
        <v>0</v>
      </c>
      <c r="Q262" s="190">
        <v>4.0000000000000003E-05</v>
      </c>
      <c r="R262" s="190">
        <f>Q262*H262</f>
        <v>0.011676000000000001</v>
      </c>
      <c r="S262" s="190">
        <v>0</v>
      </c>
      <c r="T262" s="19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2" t="s">
        <v>152</v>
      </c>
      <c r="AT262" s="192" t="s">
        <v>148</v>
      </c>
      <c r="AU262" s="192" t="s">
        <v>82</v>
      </c>
      <c r="AY262" s="18" t="s">
        <v>146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8" t="s">
        <v>80</v>
      </c>
      <c r="BK262" s="193">
        <f>ROUND(I262*H262,2)</f>
        <v>0</v>
      </c>
      <c r="BL262" s="18" t="s">
        <v>152</v>
      </c>
      <c r="BM262" s="192" t="s">
        <v>320</v>
      </c>
    </row>
    <row r="263" s="13" customFormat="1">
      <c r="A263" s="13"/>
      <c r="B263" s="194"/>
      <c r="C263" s="13"/>
      <c r="D263" s="195" t="s">
        <v>154</v>
      </c>
      <c r="E263" s="196" t="s">
        <v>1</v>
      </c>
      <c r="F263" s="197" t="s">
        <v>316</v>
      </c>
      <c r="G263" s="13"/>
      <c r="H263" s="198">
        <v>291.89999999999998</v>
      </c>
      <c r="I263" s="199"/>
      <c r="J263" s="13"/>
      <c r="K263" s="13"/>
      <c r="L263" s="194"/>
      <c r="M263" s="200"/>
      <c r="N263" s="201"/>
      <c r="O263" s="201"/>
      <c r="P263" s="201"/>
      <c r="Q263" s="201"/>
      <c r="R263" s="201"/>
      <c r="S263" s="201"/>
      <c r="T263" s="20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6" t="s">
        <v>154</v>
      </c>
      <c r="AU263" s="196" t="s">
        <v>82</v>
      </c>
      <c r="AV263" s="13" t="s">
        <v>82</v>
      </c>
      <c r="AW263" s="13" t="s">
        <v>30</v>
      </c>
      <c r="AX263" s="13" t="s">
        <v>80</v>
      </c>
      <c r="AY263" s="196" t="s">
        <v>146</v>
      </c>
    </row>
    <row r="264" s="2" customFormat="1" ht="44.25" customHeight="1">
      <c r="A264" s="37"/>
      <c r="B264" s="179"/>
      <c r="C264" s="180" t="s">
        <v>321</v>
      </c>
      <c r="D264" s="180" t="s">
        <v>148</v>
      </c>
      <c r="E264" s="181" t="s">
        <v>322</v>
      </c>
      <c r="F264" s="182" t="s">
        <v>323</v>
      </c>
      <c r="G264" s="183" t="s">
        <v>151</v>
      </c>
      <c r="H264" s="184">
        <v>25.66</v>
      </c>
      <c r="I264" s="185"/>
      <c r="J264" s="186">
        <f>ROUND(I264*H264,2)</f>
        <v>0</v>
      </c>
      <c r="K264" s="187"/>
      <c r="L264" s="38"/>
      <c r="M264" s="188" t="s">
        <v>1</v>
      </c>
      <c r="N264" s="189" t="s">
        <v>38</v>
      </c>
      <c r="O264" s="76"/>
      <c r="P264" s="190">
        <f>O264*H264</f>
        <v>0</v>
      </c>
      <c r="Q264" s="190">
        <v>0</v>
      </c>
      <c r="R264" s="190">
        <f>Q264*H264</f>
        <v>0</v>
      </c>
      <c r="S264" s="190">
        <v>0.13100000000000001</v>
      </c>
      <c r="T264" s="191">
        <f>S264*H264</f>
        <v>3.3614600000000001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2" t="s">
        <v>152</v>
      </c>
      <c r="AT264" s="192" t="s">
        <v>148</v>
      </c>
      <c r="AU264" s="192" t="s">
        <v>82</v>
      </c>
      <c r="AY264" s="18" t="s">
        <v>146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8" t="s">
        <v>80</v>
      </c>
      <c r="BK264" s="193">
        <f>ROUND(I264*H264,2)</f>
        <v>0</v>
      </c>
      <c r="BL264" s="18" t="s">
        <v>152</v>
      </c>
      <c r="BM264" s="192" t="s">
        <v>324</v>
      </c>
    </row>
    <row r="265" s="13" customFormat="1">
      <c r="A265" s="13"/>
      <c r="B265" s="194"/>
      <c r="C265" s="13"/>
      <c r="D265" s="195" t="s">
        <v>154</v>
      </c>
      <c r="E265" s="196" t="s">
        <v>1</v>
      </c>
      <c r="F265" s="197" t="s">
        <v>325</v>
      </c>
      <c r="G265" s="13"/>
      <c r="H265" s="198">
        <v>25.66</v>
      </c>
      <c r="I265" s="199"/>
      <c r="J265" s="13"/>
      <c r="K265" s="13"/>
      <c r="L265" s="194"/>
      <c r="M265" s="200"/>
      <c r="N265" s="201"/>
      <c r="O265" s="201"/>
      <c r="P265" s="201"/>
      <c r="Q265" s="201"/>
      <c r="R265" s="201"/>
      <c r="S265" s="201"/>
      <c r="T265" s="20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6" t="s">
        <v>154</v>
      </c>
      <c r="AU265" s="196" t="s">
        <v>82</v>
      </c>
      <c r="AV265" s="13" t="s">
        <v>82</v>
      </c>
      <c r="AW265" s="13" t="s">
        <v>30</v>
      </c>
      <c r="AX265" s="13" t="s">
        <v>80</v>
      </c>
      <c r="AY265" s="196" t="s">
        <v>146</v>
      </c>
    </row>
    <row r="266" s="2" customFormat="1" ht="44.25" customHeight="1">
      <c r="A266" s="37"/>
      <c r="B266" s="179"/>
      <c r="C266" s="180" t="s">
        <v>326</v>
      </c>
      <c r="D266" s="180" t="s">
        <v>148</v>
      </c>
      <c r="E266" s="181" t="s">
        <v>327</v>
      </c>
      <c r="F266" s="182" t="s">
        <v>328</v>
      </c>
      <c r="G266" s="183" t="s">
        <v>151</v>
      </c>
      <c r="H266" s="184">
        <v>49.210000000000001</v>
      </c>
      <c r="I266" s="185"/>
      <c r="J266" s="186">
        <f>ROUND(I266*H266,2)</f>
        <v>0</v>
      </c>
      <c r="K266" s="187"/>
      <c r="L266" s="38"/>
      <c r="M266" s="188" t="s">
        <v>1</v>
      </c>
      <c r="N266" s="189" t="s">
        <v>38</v>
      </c>
      <c r="O266" s="76"/>
      <c r="P266" s="190">
        <f>O266*H266</f>
        <v>0</v>
      </c>
      <c r="Q266" s="190">
        <v>0</v>
      </c>
      <c r="R266" s="190">
        <f>Q266*H266</f>
        <v>0</v>
      </c>
      <c r="S266" s="190">
        <v>0.26100000000000001</v>
      </c>
      <c r="T266" s="191">
        <f>S266*H266</f>
        <v>12.843810000000001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2" t="s">
        <v>152</v>
      </c>
      <c r="AT266" s="192" t="s">
        <v>148</v>
      </c>
      <c r="AU266" s="192" t="s">
        <v>82</v>
      </c>
      <c r="AY266" s="18" t="s">
        <v>146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8" t="s">
        <v>80</v>
      </c>
      <c r="BK266" s="193">
        <f>ROUND(I266*H266,2)</f>
        <v>0</v>
      </c>
      <c r="BL266" s="18" t="s">
        <v>152</v>
      </c>
      <c r="BM266" s="192" t="s">
        <v>329</v>
      </c>
    </row>
    <row r="267" s="13" customFormat="1">
      <c r="A267" s="13"/>
      <c r="B267" s="194"/>
      <c r="C267" s="13"/>
      <c r="D267" s="195" t="s">
        <v>154</v>
      </c>
      <c r="E267" s="196" t="s">
        <v>1</v>
      </c>
      <c r="F267" s="197" t="s">
        <v>330</v>
      </c>
      <c r="G267" s="13"/>
      <c r="H267" s="198">
        <v>49.210000000000001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154</v>
      </c>
      <c r="AU267" s="196" t="s">
        <v>82</v>
      </c>
      <c r="AV267" s="13" t="s">
        <v>82</v>
      </c>
      <c r="AW267" s="13" t="s">
        <v>30</v>
      </c>
      <c r="AX267" s="13" t="s">
        <v>80</v>
      </c>
      <c r="AY267" s="196" t="s">
        <v>146</v>
      </c>
    </row>
    <row r="268" s="2" customFormat="1" ht="24.15" customHeight="1">
      <c r="A268" s="37"/>
      <c r="B268" s="179"/>
      <c r="C268" s="180" t="s">
        <v>331</v>
      </c>
      <c r="D268" s="180" t="s">
        <v>148</v>
      </c>
      <c r="E268" s="181" t="s">
        <v>332</v>
      </c>
      <c r="F268" s="182" t="s">
        <v>333</v>
      </c>
      <c r="G268" s="183" t="s">
        <v>158</v>
      </c>
      <c r="H268" s="184">
        <v>23.344999999999999</v>
      </c>
      <c r="I268" s="185"/>
      <c r="J268" s="186">
        <f>ROUND(I268*H268,2)</f>
        <v>0</v>
      </c>
      <c r="K268" s="187"/>
      <c r="L268" s="38"/>
      <c r="M268" s="188" t="s">
        <v>1</v>
      </c>
      <c r="N268" s="189" t="s">
        <v>38</v>
      </c>
      <c r="O268" s="76"/>
      <c r="P268" s="190">
        <f>O268*H268</f>
        <v>0</v>
      </c>
      <c r="Q268" s="190">
        <v>0</v>
      </c>
      <c r="R268" s="190">
        <f>Q268*H268</f>
        <v>0</v>
      </c>
      <c r="S268" s="190">
        <v>1.6000000000000001</v>
      </c>
      <c r="T268" s="191">
        <f>S268*H268</f>
        <v>37.351999999999997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2" t="s">
        <v>152</v>
      </c>
      <c r="AT268" s="192" t="s">
        <v>148</v>
      </c>
      <c r="AU268" s="192" t="s">
        <v>82</v>
      </c>
      <c r="AY268" s="18" t="s">
        <v>146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8" t="s">
        <v>80</v>
      </c>
      <c r="BK268" s="193">
        <f>ROUND(I268*H268,2)</f>
        <v>0</v>
      </c>
      <c r="BL268" s="18" t="s">
        <v>152</v>
      </c>
      <c r="BM268" s="192" t="s">
        <v>334</v>
      </c>
    </row>
    <row r="269" s="15" customFormat="1">
      <c r="A269" s="15"/>
      <c r="B269" s="211"/>
      <c r="C269" s="15"/>
      <c r="D269" s="195" t="s">
        <v>154</v>
      </c>
      <c r="E269" s="212" t="s">
        <v>1</v>
      </c>
      <c r="F269" s="213" t="s">
        <v>335</v>
      </c>
      <c r="G269" s="15"/>
      <c r="H269" s="212" t="s">
        <v>1</v>
      </c>
      <c r="I269" s="214"/>
      <c r="J269" s="15"/>
      <c r="K269" s="15"/>
      <c r="L269" s="211"/>
      <c r="M269" s="215"/>
      <c r="N269" s="216"/>
      <c r="O269" s="216"/>
      <c r="P269" s="216"/>
      <c r="Q269" s="216"/>
      <c r="R269" s="216"/>
      <c r="S269" s="216"/>
      <c r="T269" s="21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2" t="s">
        <v>154</v>
      </c>
      <c r="AU269" s="212" t="s">
        <v>82</v>
      </c>
      <c r="AV269" s="15" t="s">
        <v>80</v>
      </c>
      <c r="AW269" s="15" t="s">
        <v>30</v>
      </c>
      <c r="AX269" s="15" t="s">
        <v>73</v>
      </c>
      <c r="AY269" s="212" t="s">
        <v>146</v>
      </c>
    </row>
    <row r="270" s="13" customFormat="1">
      <c r="A270" s="13"/>
      <c r="B270" s="194"/>
      <c r="C270" s="13"/>
      <c r="D270" s="195" t="s">
        <v>154</v>
      </c>
      <c r="E270" s="196" t="s">
        <v>1</v>
      </c>
      <c r="F270" s="197" t="s">
        <v>336</v>
      </c>
      <c r="G270" s="13"/>
      <c r="H270" s="198">
        <v>23.344999999999999</v>
      </c>
      <c r="I270" s="199"/>
      <c r="J270" s="13"/>
      <c r="K270" s="13"/>
      <c r="L270" s="194"/>
      <c r="M270" s="200"/>
      <c r="N270" s="201"/>
      <c r="O270" s="201"/>
      <c r="P270" s="201"/>
      <c r="Q270" s="201"/>
      <c r="R270" s="201"/>
      <c r="S270" s="201"/>
      <c r="T270" s="20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6" t="s">
        <v>154</v>
      </c>
      <c r="AU270" s="196" t="s">
        <v>82</v>
      </c>
      <c r="AV270" s="13" t="s">
        <v>82</v>
      </c>
      <c r="AW270" s="13" t="s">
        <v>30</v>
      </c>
      <c r="AX270" s="13" t="s">
        <v>80</v>
      </c>
      <c r="AY270" s="196" t="s">
        <v>146</v>
      </c>
    </row>
    <row r="271" s="2" customFormat="1" ht="24.15" customHeight="1">
      <c r="A271" s="37"/>
      <c r="B271" s="179"/>
      <c r="C271" s="180" t="s">
        <v>337</v>
      </c>
      <c r="D271" s="180" t="s">
        <v>148</v>
      </c>
      <c r="E271" s="181" t="s">
        <v>338</v>
      </c>
      <c r="F271" s="182" t="s">
        <v>339</v>
      </c>
      <c r="G271" s="183" t="s">
        <v>158</v>
      </c>
      <c r="H271" s="184">
        <v>6.758</v>
      </c>
      <c r="I271" s="185"/>
      <c r="J271" s="186">
        <f>ROUND(I271*H271,2)</f>
        <v>0</v>
      </c>
      <c r="K271" s="187"/>
      <c r="L271" s="38"/>
      <c r="M271" s="188" t="s">
        <v>1</v>
      </c>
      <c r="N271" s="189" t="s">
        <v>38</v>
      </c>
      <c r="O271" s="76"/>
      <c r="P271" s="190">
        <f>O271*H271</f>
        <v>0</v>
      </c>
      <c r="Q271" s="190">
        <v>0</v>
      </c>
      <c r="R271" s="190">
        <f>Q271*H271</f>
        <v>0</v>
      </c>
      <c r="S271" s="190">
        <v>2.2000000000000002</v>
      </c>
      <c r="T271" s="191">
        <f>S271*H271</f>
        <v>14.867600000000001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2" t="s">
        <v>152</v>
      </c>
      <c r="AT271" s="192" t="s">
        <v>148</v>
      </c>
      <c r="AU271" s="192" t="s">
        <v>82</v>
      </c>
      <c r="AY271" s="18" t="s">
        <v>146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8" t="s">
        <v>80</v>
      </c>
      <c r="BK271" s="193">
        <f>ROUND(I271*H271,2)</f>
        <v>0</v>
      </c>
      <c r="BL271" s="18" t="s">
        <v>152</v>
      </c>
      <c r="BM271" s="192" t="s">
        <v>340</v>
      </c>
    </row>
    <row r="272" s="13" customFormat="1">
      <c r="A272" s="13"/>
      <c r="B272" s="194"/>
      <c r="C272" s="13"/>
      <c r="D272" s="195" t="s">
        <v>154</v>
      </c>
      <c r="E272" s="196" t="s">
        <v>1</v>
      </c>
      <c r="F272" s="197" t="s">
        <v>341</v>
      </c>
      <c r="G272" s="13"/>
      <c r="H272" s="198">
        <v>6.758</v>
      </c>
      <c r="I272" s="199"/>
      <c r="J272" s="13"/>
      <c r="K272" s="13"/>
      <c r="L272" s="194"/>
      <c r="M272" s="200"/>
      <c r="N272" s="201"/>
      <c r="O272" s="201"/>
      <c r="P272" s="201"/>
      <c r="Q272" s="201"/>
      <c r="R272" s="201"/>
      <c r="S272" s="201"/>
      <c r="T272" s="20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6" t="s">
        <v>154</v>
      </c>
      <c r="AU272" s="196" t="s">
        <v>82</v>
      </c>
      <c r="AV272" s="13" t="s">
        <v>82</v>
      </c>
      <c r="AW272" s="13" t="s">
        <v>30</v>
      </c>
      <c r="AX272" s="13" t="s">
        <v>80</v>
      </c>
      <c r="AY272" s="196" t="s">
        <v>146</v>
      </c>
    </row>
    <row r="273" s="2" customFormat="1" ht="37.8" customHeight="1">
      <c r="A273" s="37"/>
      <c r="B273" s="179"/>
      <c r="C273" s="180" t="s">
        <v>342</v>
      </c>
      <c r="D273" s="180" t="s">
        <v>148</v>
      </c>
      <c r="E273" s="181" t="s">
        <v>343</v>
      </c>
      <c r="F273" s="182" t="s">
        <v>344</v>
      </c>
      <c r="G273" s="183" t="s">
        <v>151</v>
      </c>
      <c r="H273" s="184">
        <v>3.6000000000000001</v>
      </c>
      <c r="I273" s="185"/>
      <c r="J273" s="186">
        <f>ROUND(I273*H273,2)</f>
        <v>0</v>
      </c>
      <c r="K273" s="187"/>
      <c r="L273" s="38"/>
      <c r="M273" s="188" t="s">
        <v>1</v>
      </c>
      <c r="N273" s="189" t="s">
        <v>38</v>
      </c>
      <c r="O273" s="76"/>
      <c r="P273" s="190">
        <f>O273*H273</f>
        <v>0</v>
      </c>
      <c r="Q273" s="190">
        <v>0</v>
      </c>
      <c r="R273" s="190">
        <f>Q273*H273</f>
        <v>0</v>
      </c>
      <c r="S273" s="190">
        <v>0.075999999999999998</v>
      </c>
      <c r="T273" s="191">
        <f>S273*H273</f>
        <v>0.27360000000000001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2" t="s">
        <v>152</v>
      </c>
      <c r="AT273" s="192" t="s">
        <v>148</v>
      </c>
      <c r="AU273" s="192" t="s">
        <v>82</v>
      </c>
      <c r="AY273" s="18" t="s">
        <v>146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8" t="s">
        <v>80</v>
      </c>
      <c r="BK273" s="193">
        <f>ROUND(I273*H273,2)</f>
        <v>0</v>
      </c>
      <c r="BL273" s="18" t="s">
        <v>152</v>
      </c>
      <c r="BM273" s="192" t="s">
        <v>345</v>
      </c>
    </row>
    <row r="274" s="13" customFormat="1">
      <c r="A274" s="13"/>
      <c r="B274" s="194"/>
      <c r="C274" s="13"/>
      <c r="D274" s="195" t="s">
        <v>154</v>
      </c>
      <c r="E274" s="196" t="s">
        <v>1</v>
      </c>
      <c r="F274" s="197" t="s">
        <v>346</v>
      </c>
      <c r="G274" s="13"/>
      <c r="H274" s="198">
        <v>3.6000000000000001</v>
      </c>
      <c r="I274" s="199"/>
      <c r="J274" s="13"/>
      <c r="K274" s="13"/>
      <c r="L274" s="194"/>
      <c r="M274" s="200"/>
      <c r="N274" s="201"/>
      <c r="O274" s="201"/>
      <c r="P274" s="201"/>
      <c r="Q274" s="201"/>
      <c r="R274" s="201"/>
      <c r="S274" s="201"/>
      <c r="T274" s="20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154</v>
      </c>
      <c r="AU274" s="196" t="s">
        <v>82</v>
      </c>
      <c r="AV274" s="13" t="s">
        <v>82</v>
      </c>
      <c r="AW274" s="13" t="s">
        <v>30</v>
      </c>
      <c r="AX274" s="13" t="s">
        <v>80</v>
      </c>
      <c r="AY274" s="196" t="s">
        <v>146</v>
      </c>
    </row>
    <row r="275" s="2" customFormat="1" ht="37.8" customHeight="1">
      <c r="A275" s="37"/>
      <c r="B275" s="179"/>
      <c r="C275" s="180" t="s">
        <v>347</v>
      </c>
      <c r="D275" s="180" t="s">
        <v>148</v>
      </c>
      <c r="E275" s="181" t="s">
        <v>348</v>
      </c>
      <c r="F275" s="182" t="s">
        <v>349</v>
      </c>
      <c r="G275" s="183" t="s">
        <v>151</v>
      </c>
      <c r="H275" s="184">
        <v>3.6000000000000001</v>
      </c>
      <c r="I275" s="185"/>
      <c r="J275" s="186">
        <f>ROUND(I275*H275,2)</f>
        <v>0</v>
      </c>
      <c r="K275" s="187"/>
      <c r="L275" s="38"/>
      <c r="M275" s="188" t="s">
        <v>1</v>
      </c>
      <c r="N275" s="189" t="s">
        <v>38</v>
      </c>
      <c r="O275" s="76"/>
      <c r="P275" s="190">
        <f>O275*H275</f>
        <v>0</v>
      </c>
      <c r="Q275" s="190">
        <v>0</v>
      </c>
      <c r="R275" s="190">
        <f>Q275*H275</f>
        <v>0</v>
      </c>
      <c r="S275" s="190">
        <v>0.063</v>
      </c>
      <c r="T275" s="191">
        <f>S275*H275</f>
        <v>0.2268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2" t="s">
        <v>152</v>
      </c>
      <c r="AT275" s="192" t="s">
        <v>148</v>
      </c>
      <c r="AU275" s="192" t="s">
        <v>82</v>
      </c>
      <c r="AY275" s="18" t="s">
        <v>146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8" t="s">
        <v>80</v>
      </c>
      <c r="BK275" s="193">
        <f>ROUND(I275*H275,2)</f>
        <v>0</v>
      </c>
      <c r="BL275" s="18" t="s">
        <v>152</v>
      </c>
      <c r="BM275" s="192" t="s">
        <v>350</v>
      </c>
    </row>
    <row r="276" s="13" customFormat="1">
      <c r="A276" s="13"/>
      <c r="B276" s="194"/>
      <c r="C276" s="13"/>
      <c r="D276" s="195" t="s">
        <v>154</v>
      </c>
      <c r="E276" s="196" t="s">
        <v>1</v>
      </c>
      <c r="F276" s="197" t="s">
        <v>351</v>
      </c>
      <c r="G276" s="13"/>
      <c r="H276" s="198">
        <v>3.6000000000000001</v>
      </c>
      <c r="I276" s="199"/>
      <c r="J276" s="13"/>
      <c r="K276" s="13"/>
      <c r="L276" s="194"/>
      <c r="M276" s="200"/>
      <c r="N276" s="201"/>
      <c r="O276" s="201"/>
      <c r="P276" s="201"/>
      <c r="Q276" s="201"/>
      <c r="R276" s="201"/>
      <c r="S276" s="201"/>
      <c r="T276" s="20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6" t="s">
        <v>154</v>
      </c>
      <c r="AU276" s="196" t="s">
        <v>82</v>
      </c>
      <c r="AV276" s="13" t="s">
        <v>82</v>
      </c>
      <c r="AW276" s="13" t="s">
        <v>30</v>
      </c>
      <c r="AX276" s="13" t="s">
        <v>80</v>
      </c>
      <c r="AY276" s="196" t="s">
        <v>146</v>
      </c>
    </row>
    <row r="277" s="2" customFormat="1" ht="55.5" customHeight="1">
      <c r="A277" s="37"/>
      <c r="B277" s="179"/>
      <c r="C277" s="180" t="s">
        <v>352</v>
      </c>
      <c r="D277" s="180" t="s">
        <v>148</v>
      </c>
      <c r="E277" s="181" t="s">
        <v>353</v>
      </c>
      <c r="F277" s="182" t="s">
        <v>354</v>
      </c>
      <c r="G277" s="183" t="s">
        <v>355</v>
      </c>
      <c r="H277" s="184">
        <v>2.5</v>
      </c>
      <c r="I277" s="185"/>
      <c r="J277" s="186">
        <f>ROUND(I277*H277,2)</f>
        <v>0</v>
      </c>
      <c r="K277" s="187"/>
      <c r="L277" s="38"/>
      <c r="M277" s="188" t="s">
        <v>1</v>
      </c>
      <c r="N277" s="189" t="s">
        <v>38</v>
      </c>
      <c r="O277" s="76"/>
      <c r="P277" s="190">
        <f>O277*H277</f>
        <v>0</v>
      </c>
      <c r="Q277" s="190">
        <v>0</v>
      </c>
      <c r="R277" s="190">
        <f>Q277*H277</f>
        <v>0</v>
      </c>
      <c r="S277" s="190">
        <v>0.065000000000000002</v>
      </c>
      <c r="T277" s="191">
        <f>S277*H277</f>
        <v>0.16250000000000001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2" t="s">
        <v>152</v>
      </c>
      <c r="AT277" s="192" t="s">
        <v>148</v>
      </c>
      <c r="AU277" s="192" t="s">
        <v>82</v>
      </c>
      <c r="AY277" s="18" t="s">
        <v>146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8" t="s">
        <v>80</v>
      </c>
      <c r="BK277" s="193">
        <f>ROUND(I277*H277,2)</f>
        <v>0</v>
      </c>
      <c r="BL277" s="18" t="s">
        <v>152</v>
      </c>
      <c r="BM277" s="192" t="s">
        <v>356</v>
      </c>
    </row>
    <row r="278" s="2" customFormat="1" ht="44.25" customHeight="1">
      <c r="A278" s="37"/>
      <c r="B278" s="179"/>
      <c r="C278" s="180" t="s">
        <v>357</v>
      </c>
      <c r="D278" s="180" t="s">
        <v>148</v>
      </c>
      <c r="E278" s="181" t="s">
        <v>358</v>
      </c>
      <c r="F278" s="182" t="s">
        <v>359</v>
      </c>
      <c r="G278" s="183" t="s">
        <v>151</v>
      </c>
      <c r="H278" s="184">
        <v>2.25</v>
      </c>
      <c r="I278" s="185"/>
      <c r="J278" s="186">
        <f>ROUND(I278*H278,2)</f>
        <v>0</v>
      </c>
      <c r="K278" s="187"/>
      <c r="L278" s="38"/>
      <c r="M278" s="188" t="s">
        <v>1</v>
      </c>
      <c r="N278" s="189" t="s">
        <v>38</v>
      </c>
      <c r="O278" s="76"/>
      <c r="P278" s="190">
        <f>O278*H278</f>
        <v>0</v>
      </c>
      <c r="Q278" s="190">
        <v>0</v>
      </c>
      <c r="R278" s="190">
        <f>Q278*H278</f>
        <v>0</v>
      </c>
      <c r="S278" s="190">
        <v>0.068000000000000005</v>
      </c>
      <c r="T278" s="191">
        <f>S278*H278</f>
        <v>0.15300000000000003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2" t="s">
        <v>152</v>
      </c>
      <c r="AT278" s="192" t="s">
        <v>148</v>
      </c>
      <c r="AU278" s="192" t="s">
        <v>82</v>
      </c>
      <c r="AY278" s="18" t="s">
        <v>146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8" t="s">
        <v>80</v>
      </c>
      <c r="BK278" s="193">
        <f>ROUND(I278*H278,2)</f>
        <v>0</v>
      </c>
      <c r="BL278" s="18" t="s">
        <v>152</v>
      </c>
      <c r="BM278" s="192" t="s">
        <v>360</v>
      </c>
    </row>
    <row r="279" s="15" customFormat="1">
      <c r="A279" s="15"/>
      <c r="B279" s="211"/>
      <c r="C279" s="15"/>
      <c r="D279" s="195" t="s">
        <v>154</v>
      </c>
      <c r="E279" s="212" t="s">
        <v>1</v>
      </c>
      <c r="F279" s="213" t="s">
        <v>361</v>
      </c>
      <c r="G279" s="15"/>
      <c r="H279" s="212" t="s">
        <v>1</v>
      </c>
      <c r="I279" s="214"/>
      <c r="J279" s="15"/>
      <c r="K279" s="15"/>
      <c r="L279" s="211"/>
      <c r="M279" s="215"/>
      <c r="N279" s="216"/>
      <c r="O279" s="216"/>
      <c r="P279" s="216"/>
      <c r="Q279" s="216"/>
      <c r="R279" s="216"/>
      <c r="S279" s="216"/>
      <c r="T279" s="21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2" t="s">
        <v>154</v>
      </c>
      <c r="AU279" s="212" t="s">
        <v>82</v>
      </c>
      <c r="AV279" s="15" t="s">
        <v>80</v>
      </c>
      <c r="AW279" s="15" t="s">
        <v>30</v>
      </c>
      <c r="AX279" s="15" t="s">
        <v>73</v>
      </c>
      <c r="AY279" s="212" t="s">
        <v>146</v>
      </c>
    </row>
    <row r="280" s="13" customFormat="1">
      <c r="A280" s="13"/>
      <c r="B280" s="194"/>
      <c r="C280" s="13"/>
      <c r="D280" s="195" t="s">
        <v>154</v>
      </c>
      <c r="E280" s="196" t="s">
        <v>1</v>
      </c>
      <c r="F280" s="197" t="s">
        <v>362</v>
      </c>
      <c r="G280" s="13"/>
      <c r="H280" s="198">
        <v>2.25</v>
      </c>
      <c r="I280" s="199"/>
      <c r="J280" s="13"/>
      <c r="K280" s="13"/>
      <c r="L280" s="194"/>
      <c r="M280" s="200"/>
      <c r="N280" s="201"/>
      <c r="O280" s="201"/>
      <c r="P280" s="201"/>
      <c r="Q280" s="201"/>
      <c r="R280" s="201"/>
      <c r="S280" s="201"/>
      <c r="T280" s="20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6" t="s">
        <v>154</v>
      </c>
      <c r="AU280" s="196" t="s">
        <v>82</v>
      </c>
      <c r="AV280" s="13" t="s">
        <v>82</v>
      </c>
      <c r="AW280" s="13" t="s">
        <v>30</v>
      </c>
      <c r="AX280" s="13" t="s">
        <v>80</v>
      </c>
      <c r="AY280" s="196" t="s">
        <v>146</v>
      </c>
    </row>
    <row r="281" s="12" customFormat="1" ht="22.8" customHeight="1">
      <c r="A281" s="12"/>
      <c r="B281" s="166"/>
      <c r="C281" s="12"/>
      <c r="D281" s="167" t="s">
        <v>72</v>
      </c>
      <c r="E281" s="177" t="s">
        <v>363</v>
      </c>
      <c r="F281" s="177" t="s">
        <v>364</v>
      </c>
      <c r="G281" s="12"/>
      <c r="H281" s="12"/>
      <c r="I281" s="169"/>
      <c r="J281" s="178">
        <f>BK281</f>
        <v>0</v>
      </c>
      <c r="K281" s="12"/>
      <c r="L281" s="166"/>
      <c r="M281" s="171"/>
      <c r="N281" s="172"/>
      <c r="O281" s="172"/>
      <c r="P281" s="173">
        <f>SUM(P282:P285)</f>
        <v>0</v>
      </c>
      <c r="Q281" s="172"/>
      <c r="R281" s="173">
        <f>SUM(R282:R285)</f>
        <v>0</v>
      </c>
      <c r="S281" s="172"/>
      <c r="T281" s="174">
        <f>SUM(T282:T285)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67" t="s">
        <v>80</v>
      </c>
      <c r="AT281" s="175" t="s">
        <v>72</v>
      </c>
      <c r="AU281" s="175" t="s">
        <v>80</v>
      </c>
      <c r="AY281" s="167" t="s">
        <v>146</v>
      </c>
      <c r="BK281" s="176">
        <f>SUM(BK282:BK285)</f>
        <v>0</v>
      </c>
    </row>
    <row r="282" s="2" customFormat="1" ht="16.5" customHeight="1">
      <c r="A282" s="37"/>
      <c r="B282" s="179"/>
      <c r="C282" s="180" t="s">
        <v>365</v>
      </c>
      <c r="D282" s="180" t="s">
        <v>148</v>
      </c>
      <c r="E282" s="181" t="s">
        <v>366</v>
      </c>
      <c r="F282" s="182" t="s">
        <v>367</v>
      </c>
      <c r="G282" s="183" t="s">
        <v>260</v>
      </c>
      <c r="H282" s="184">
        <v>2</v>
      </c>
      <c r="I282" s="185"/>
      <c r="J282" s="186">
        <f>ROUND(I282*H282,2)</f>
        <v>0</v>
      </c>
      <c r="K282" s="187"/>
      <c r="L282" s="38"/>
      <c r="M282" s="188" t="s">
        <v>1</v>
      </c>
      <c r="N282" s="189" t="s">
        <v>38</v>
      </c>
      <c r="O282" s="76"/>
      <c r="P282" s="190">
        <f>O282*H282</f>
        <v>0</v>
      </c>
      <c r="Q282" s="190">
        <v>0</v>
      </c>
      <c r="R282" s="190">
        <f>Q282*H282</f>
        <v>0</v>
      </c>
      <c r="S282" s="190">
        <v>0</v>
      </c>
      <c r="T282" s="19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2" t="s">
        <v>152</v>
      </c>
      <c r="AT282" s="192" t="s">
        <v>148</v>
      </c>
      <c r="AU282" s="192" t="s">
        <v>82</v>
      </c>
      <c r="AY282" s="18" t="s">
        <v>146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8" t="s">
        <v>80</v>
      </c>
      <c r="BK282" s="193">
        <f>ROUND(I282*H282,2)</f>
        <v>0</v>
      </c>
      <c r="BL282" s="18" t="s">
        <v>152</v>
      </c>
      <c r="BM282" s="192" t="s">
        <v>368</v>
      </c>
    </row>
    <row r="283" s="2" customFormat="1" ht="16.5" customHeight="1">
      <c r="A283" s="37"/>
      <c r="B283" s="179"/>
      <c r="C283" s="180" t="s">
        <v>369</v>
      </c>
      <c r="D283" s="180" t="s">
        <v>148</v>
      </c>
      <c r="E283" s="181" t="s">
        <v>370</v>
      </c>
      <c r="F283" s="182" t="s">
        <v>371</v>
      </c>
      <c r="G283" s="183" t="s">
        <v>260</v>
      </c>
      <c r="H283" s="184">
        <v>2</v>
      </c>
      <c r="I283" s="185"/>
      <c r="J283" s="186">
        <f>ROUND(I283*H283,2)</f>
        <v>0</v>
      </c>
      <c r="K283" s="187"/>
      <c r="L283" s="38"/>
      <c r="M283" s="188" t="s">
        <v>1</v>
      </c>
      <c r="N283" s="189" t="s">
        <v>38</v>
      </c>
      <c r="O283" s="76"/>
      <c r="P283" s="190">
        <f>O283*H283</f>
        <v>0</v>
      </c>
      <c r="Q283" s="190">
        <v>0</v>
      </c>
      <c r="R283" s="190">
        <f>Q283*H283</f>
        <v>0</v>
      </c>
      <c r="S283" s="190">
        <v>0</v>
      </c>
      <c r="T283" s="19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2" t="s">
        <v>152</v>
      </c>
      <c r="AT283" s="192" t="s">
        <v>148</v>
      </c>
      <c r="AU283" s="192" t="s">
        <v>82</v>
      </c>
      <c r="AY283" s="18" t="s">
        <v>146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8" t="s">
        <v>80</v>
      </c>
      <c r="BK283" s="193">
        <f>ROUND(I283*H283,2)</f>
        <v>0</v>
      </c>
      <c r="BL283" s="18" t="s">
        <v>152</v>
      </c>
      <c r="BM283" s="192" t="s">
        <v>372</v>
      </c>
    </row>
    <row r="284" s="2" customFormat="1" ht="37.8" customHeight="1">
      <c r="A284" s="37"/>
      <c r="B284" s="179"/>
      <c r="C284" s="180" t="s">
        <v>373</v>
      </c>
      <c r="D284" s="180" t="s">
        <v>148</v>
      </c>
      <c r="E284" s="181" t="s">
        <v>374</v>
      </c>
      <c r="F284" s="182" t="s">
        <v>375</v>
      </c>
      <c r="G284" s="183" t="s">
        <v>260</v>
      </c>
      <c r="H284" s="184">
        <v>4</v>
      </c>
      <c r="I284" s="185"/>
      <c r="J284" s="186">
        <f>ROUND(I284*H284,2)</f>
        <v>0</v>
      </c>
      <c r="K284" s="187"/>
      <c r="L284" s="38"/>
      <c r="M284" s="188" t="s">
        <v>1</v>
      </c>
      <c r="N284" s="189" t="s">
        <v>38</v>
      </c>
      <c r="O284" s="76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2" t="s">
        <v>152</v>
      </c>
      <c r="AT284" s="192" t="s">
        <v>148</v>
      </c>
      <c r="AU284" s="192" t="s">
        <v>82</v>
      </c>
      <c r="AY284" s="18" t="s">
        <v>146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8" t="s">
        <v>80</v>
      </c>
      <c r="BK284" s="193">
        <f>ROUND(I284*H284,2)</f>
        <v>0</v>
      </c>
      <c r="BL284" s="18" t="s">
        <v>152</v>
      </c>
      <c r="BM284" s="192" t="s">
        <v>376</v>
      </c>
    </row>
    <row r="285" s="2" customFormat="1" ht="16.5" customHeight="1">
      <c r="A285" s="37"/>
      <c r="B285" s="179"/>
      <c r="C285" s="180" t="s">
        <v>377</v>
      </c>
      <c r="D285" s="180" t="s">
        <v>148</v>
      </c>
      <c r="E285" s="181" t="s">
        <v>378</v>
      </c>
      <c r="F285" s="182" t="s">
        <v>379</v>
      </c>
      <c r="G285" s="183" t="s">
        <v>380</v>
      </c>
      <c r="H285" s="184">
        <v>1</v>
      </c>
      <c r="I285" s="185"/>
      <c r="J285" s="186">
        <f>ROUND(I285*H285,2)</f>
        <v>0</v>
      </c>
      <c r="K285" s="187"/>
      <c r="L285" s="38"/>
      <c r="M285" s="188" t="s">
        <v>1</v>
      </c>
      <c r="N285" s="189" t="s">
        <v>38</v>
      </c>
      <c r="O285" s="76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2" t="s">
        <v>152</v>
      </c>
      <c r="AT285" s="192" t="s">
        <v>148</v>
      </c>
      <c r="AU285" s="192" t="s">
        <v>82</v>
      </c>
      <c r="AY285" s="18" t="s">
        <v>146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8" t="s">
        <v>80</v>
      </c>
      <c r="BK285" s="193">
        <f>ROUND(I285*H285,2)</f>
        <v>0</v>
      </c>
      <c r="BL285" s="18" t="s">
        <v>152</v>
      </c>
      <c r="BM285" s="192" t="s">
        <v>381</v>
      </c>
    </row>
    <row r="286" s="12" customFormat="1" ht="22.8" customHeight="1">
      <c r="A286" s="12"/>
      <c r="B286" s="166"/>
      <c r="C286" s="12"/>
      <c r="D286" s="167" t="s">
        <v>72</v>
      </c>
      <c r="E286" s="177" t="s">
        <v>382</v>
      </c>
      <c r="F286" s="177" t="s">
        <v>383</v>
      </c>
      <c r="G286" s="12"/>
      <c r="H286" s="12"/>
      <c r="I286" s="169"/>
      <c r="J286" s="178">
        <f>BK286</f>
        <v>0</v>
      </c>
      <c r="K286" s="12"/>
      <c r="L286" s="166"/>
      <c r="M286" s="171"/>
      <c r="N286" s="172"/>
      <c r="O286" s="172"/>
      <c r="P286" s="173">
        <f>SUM(P287:P288)</f>
        <v>0</v>
      </c>
      <c r="Q286" s="172"/>
      <c r="R286" s="173">
        <f>SUM(R287:R288)</f>
        <v>0</v>
      </c>
      <c r="S286" s="172"/>
      <c r="T286" s="174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67" t="s">
        <v>80</v>
      </c>
      <c r="AT286" s="175" t="s">
        <v>72</v>
      </c>
      <c r="AU286" s="175" t="s">
        <v>80</v>
      </c>
      <c r="AY286" s="167" t="s">
        <v>146</v>
      </c>
      <c r="BK286" s="176">
        <f>SUM(BK287:BK288)</f>
        <v>0</v>
      </c>
    </row>
    <row r="287" s="2" customFormat="1" ht="16.5" customHeight="1">
      <c r="A287" s="37"/>
      <c r="B287" s="179"/>
      <c r="C287" s="180" t="s">
        <v>384</v>
      </c>
      <c r="D287" s="180" t="s">
        <v>148</v>
      </c>
      <c r="E287" s="181" t="s">
        <v>385</v>
      </c>
      <c r="F287" s="182" t="s">
        <v>386</v>
      </c>
      <c r="G287" s="183" t="s">
        <v>260</v>
      </c>
      <c r="H287" s="184">
        <v>3</v>
      </c>
      <c r="I287" s="185"/>
      <c r="J287" s="186">
        <f>ROUND(I287*H287,2)</f>
        <v>0</v>
      </c>
      <c r="K287" s="187"/>
      <c r="L287" s="38"/>
      <c r="M287" s="188" t="s">
        <v>1</v>
      </c>
      <c r="N287" s="189" t="s">
        <v>38</v>
      </c>
      <c r="O287" s="76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2" t="s">
        <v>152</v>
      </c>
      <c r="AT287" s="192" t="s">
        <v>148</v>
      </c>
      <c r="AU287" s="192" t="s">
        <v>82</v>
      </c>
      <c r="AY287" s="18" t="s">
        <v>146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8" t="s">
        <v>80</v>
      </c>
      <c r="BK287" s="193">
        <f>ROUND(I287*H287,2)</f>
        <v>0</v>
      </c>
      <c r="BL287" s="18" t="s">
        <v>152</v>
      </c>
      <c r="BM287" s="192" t="s">
        <v>387</v>
      </c>
    </row>
    <row r="288" s="2" customFormat="1" ht="33" customHeight="1">
      <c r="A288" s="37"/>
      <c r="B288" s="179"/>
      <c r="C288" s="180" t="s">
        <v>388</v>
      </c>
      <c r="D288" s="180" t="s">
        <v>148</v>
      </c>
      <c r="E288" s="181" t="s">
        <v>389</v>
      </c>
      <c r="F288" s="182" t="s">
        <v>390</v>
      </c>
      <c r="G288" s="183" t="s">
        <v>260</v>
      </c>
      <c r="H288" s="184">
        <v>6</v>
      </c>
      <c r="I288" s="185"/>
      <c r="J288" s="186">
        <f>ROUND(I288*H288,2)</f>
        <v>0</v>
      </c>
      <c r="K288" s="187"/>
      <c r="L288" s="38"/>
      <c r="M288" s="188" t="s">
        <v>1</v>
      </c>
      <c r="N288" s="189" t="s">
        <v>38</v>
      </c>
      <c r="O288" s="76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2" t="s">
        <v>152</v>
      </c>
      <c r="AT288" s="192" t="s">
        <v>148</v>
      </c>
      <c r="AU288" s="192" t="s">
        <v>82</v>
      </c>
      <c r="AY288" s="18" t="s">
        <v>146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8" t="s">
        <v>80</v>
      </c>
      <c r="BK288" s="193">
        <f>ROUND(I288*H288,2)</f>
        <v>0</v>
      </c>
      <c r="BL288" s="18" t="s">
        <v>152</v>
      </c>
      <c r="BM288" s="192" t="s">
        <v>391</v>
      </c>
    </row>
    <row r="289" s="12" customFormat="1" ht="22.8" customHeight="1">
      <c r="A289" s="12"/>
      <c r="B289" s="166"/>
      <c r="C289" s="12"/>
      <c r="D289" s="167" t="s">
        <v>72</v>
      </c>
      <c r="E289" s="177" t="s">
        <v>392</v>
      </c>
      <c r="F289" s="177" t="s">
        <v>393</v>
      </c>
      <c r="G289" s="12"/>
      <c r="H289" s="12"/>
      <c r="I289" s="169"/>
      <c r="J289" s="178">
        <f>BK289</f>
        <v>0</v>
      </c>
      <c r="K289" s="12"/>
      <c r="L289" s="166"/>
      <c r="M289" s="171"/>
      <c r="N289" s="172"/>
      <c r="O289" s="172"/>
      <c r="P289" s="173">
        <f>SUM(P290:P296)</f>
        <v>0</v>
      </c>
      <c r="Q289" s="172"/>
      <c r="R289" s="173">
        <f>SUM(R290:R296)</f>
        <v>0</v>
      </c>
      <c r="S289" s="172"/>
      <c r="T289" s="174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67" t="s">
        <v>80</v>
      </c>
      <c r="AT289" s="175" t="s">
        <v>72</v>
      </c>
      <c r="AU289" s="175" t="s">
        <v>80</v>
      </c>
      <c r="AY289" s="167" t="s">
        <v>146</v>
      </c>
      <c r="BK289" s="176">
        <f>SUM(BK290:BK296)</f>
        <v>0</v>
      </c>
    </row>
    <row r="290" s="2" customFormat="1" ht="44.25" customHeight="1">
      <c r="A290" s="37"/>
      <c r="B290" s="179"/>
      <c r="C290" s="180" t="s">
        <v>394</v>
      </c>
      <c r="D290" s="180" t="s">
        <v>148</v>
      </c>
      <c r="E290" s="181" t="s">
        <v>395</v>
      </c>
      <c r="F290" s="182" t="s">
        <v>396</v>
      </c>
      <c r="G290" s="183" t="s">
        <v>183</v>
      </c>
      <c r="H290" s="184">
        <v>154.94399999999999</v>
      </c>
      <c r="I290" s="185"/>
      <c r="J290" s="186">
        <f>ROUND(I290*H290,2)</f>
        <v>0</v>
      </c>
      <c r="K290" s="187"/>
      <c r="L290" s="38"/>
      <c r="M290" s="188" t="s">
        <v>1</v>
      </c>
      <c r="N290" s="189" t="s">
        <v>38</v>
      </c>
      <c r="O290" s="76"/>
      <c r="P290" s="190">
        <f>O290*H290</f>
        <v>0</v>
      </c>
      <c r="Q290" s="190">
        <v>0</v>
      </c>
      <c r="R290" s="190">
        <f>Q290*H290</f>
        <v>0</v>
      </c>
      <c r="S290" s="190">
        <v>0</v>
      </c>
      <c r="T290" s="19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2" t="s">
        <v>152</v>
      </c>
      <c r="AT290" s="192" t="s">
        <v>148</v>
      </c>
      <c r="AU290" s="192" t="s">
        <v>82</v>
      </c>
      <c r="AY290" s="18" t="s">
        <v>146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8" t="s">
        <v>80</v>
      </c>
      <c r="BK290" s="193">
        <f>ROUND(I290*H290,2)</f>
        <v>0</v>
      </c>
      <c r="BL290" s="18" t="s">
        <v>152</v>
      </c>
      <c r="BM290" s="192" t="s">
        <v>397</v>
      </c>
    </row>
    <row r="291" s="2" customFormat="1" ht="62.7" customHeight="1">
      <c r="A291" s="37"/>
      <c r="B291" s="179"/>
      <c r="C291" s="180" t="s">
        <v>398</v>
      </c>
      <c r="D291" s="180" t="s">
        <v>148</v>
      </c>
      <c r="E291" s="181" t="s">
        <v>399</v>
      </c>
      <c r="F291" s="182" t="s">
        <v>400</v>
      </c>
      <c r="G291" s="183" t="s">
        <v>183</v>
      </c>
      <c r="H291" s="184">
        <v>309.88799999999998</v>
      </c>
      <c r="I291" s="185"/>
      <c r="J291" s="186">
        <f>ROUND(I291*H291,2)</f>
        <v>0</v>
      </c>
      <c r="K291" s="187"/>
      <c r="L291" s="38"/>
      <c r="M291" s="188" t="s">
        <v>1</v>
      </c>
      <c r="N291" s="189" t="s">
        <v>38</v>
      </c>
      <c r="O291" s="76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2" t="s">
        <v>152</v>
      </c>
      <c r="AT291" s="192" t="s">
        <v>148</v>
      </c>
      <c r="AU291" s="192" t="s">
        <v>82</v>
      </c>
      <c r="AY291" s="18" t="s">
        <v>146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8" t="s">
        <v>80</v>
      </c>
      <c r="BK291" s="193">
        <f>ROUND(I291*H291,2)</f>
        <v>0</v>
      </c>
      <c r="BL291" s="18" t="s">
        <v>152</v>
      </c>
      <c r="BM291" s="192" t="s">
        <v>401</v>
      </c>
    </row>
    <row r="292" s="13" customFormat="1">
      <c r="A292" s="13"/>
      <c r="B292" s="194"/>
      <c r="C292" s="13"/>
      <c r="D292" s="195" t="s">
        <v>154</v>
      </c>
      <c r="E292" s="13"/>
      <c r="F292" s="197" t="s">
        <v>402</v>
      </c>
      <c r="G292" s="13"/>
      <c r="H292" s="198">
        <v>309.88799999999998</v>
      </c>
      <c r="I292" s="199"/>
      <c r="J292" s="13"/>
      <c r="K292" s="13"/>
      <c r="L292" s="194"/>
      <c r="M292" s="200"/>
      <c r="N292" s="201"/>
      <c r="O292" s="201"/>
      <c r="P292" s="201"/>
      <c r="Q292" s="201"/>
      <c r="R292" s="201"/>
      <c r="S292" s="201"/>
      <c r="T292" s="20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6" t="s">
        <v>154</v>
      </c>
      <c r="AU292" s="196" t="s">
        <v>82</v>
      </c>
      <c r="AV292" s="13" t="s">
        <v>82</v>
      </c>
      <c r="AW292" s="13" t="s">
        <v>3</v>
      </c>
      <c r="AX292" s="13" t="s">
        <v>80</v>
      </c>
      <c r="AY292" s="196" t="s">
        <v>146</v>
      </c>
    </row>
    <row r="293" s="2" customFormat="1" ht="33" customHeight="1">
      <c r="A293" s="37"/>
      <c r="B293" s="179"/>
      <c r="C293" s="180" t="s">
        <v>403</v>
      </c>
      <c r="D293" s="180" t="s">
        <v>148</v>
      </c>
      <c r="E293" s="181" t="s">
        <v>404</v>
      </c>
      <c r="F293" s="182" t="s">
        <v>405</v>
      </c>
      <c r="G293" s="183" t="s">
        <v>183</v>
      </c>
      <c r="H293" s="184">
        <v>154.94399999999999</v>
      </c>
      <c r="I293" s="185"/>
      <c r="J293" s="186">
        <f>ROUND(I293*H293,2)</f>
        <v>0</v>
      </c>
      <c r="K293" s="187"/>
      <c r="L293" s="38"/>
      <c r="M293" s="188" t="s">
        <v>1</v>
      </c>
      <c r="N293" s="189" t="s">
        <v>38</v>
      </c>
      <c r="O293" s="76"/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2" t="s">
        <v>152</v>
      </c>
      <c r="AT293" s="192" t="s">
        <v>148</v>
      </c>
      <c r="AU293" s="192" t="s">
        <v>82</v>
      </c>
      <c r="AY293" s="18" t="s">
        <v>146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8" t="s">
        <v>80</v>
      </c>
      <c r="BK293" s="193">
        <f>ROUND(I293*H293,2)</f>
        <v>0</v>
      </c>
      <c r="BL293" s="18" t="s">
        <v>152</v>
      </c>
      <c r="BM293" s="192" t="s">
        <v>406</v>
      </c>
    </row>
    <row r="294" s="2" customFormat="1" ht="44.25" customHeight="1">
      <c r="A294" s="37"/>
      <c r="B294" s="179"/>
      <c r="C294" s="180" t="s">
        <v>407</v>
      </c>
      <c r="D294" s="180" t="s">
        <v>148</v>
      </c>
      <c r="E294" s="181" t="s">
        <v>408</v>
      </c>
      <c r="F294" s="182" t="s">
        <v>409</v>
      </c>
      <c r="G294" s="183" t="s">
        <v>183</v>
      </c>
      <c r="H294" s="184">
        <v>2169.2159999999999</v>
      </c>
      <c r="I294" s="185"/>
      <c r="J294" s="186">
        <f>ROUND(I294*H294,2)</f>
        <v>0</v>
      </c>
      <c r="K294" s="187"/>
      <c r="L294" s="38"/>
      <c r="M294" s="188" t="s">
        <v>1</v>
      </c>
      <c r="N294" s="189" t="s">
        <v>38</v>
      </c>
      <c r="O294" s="76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2" t="s">
        <v>152</v>
      </c>
      <c r="AT294" s="192" t="s">
        <v>148</v>
      </c>
      <c r="AU294" s="192" t="s">
        <v>82</v>
      </c>
      <c r="AY294" s="18" t="s">
        <v>146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8" t="s">
        <v>80</v>
      </c>
      <c r="BK294" s="193">
        <f>ROUND(I294*H294,2)</f>
        <v>0</v>
      </c>
      <c r="BL294" s="18" t="s">
        <v>152</v>
      </c>
      <c r="BM294" s="192" t="s">
        <v>410</v>
      </c>
    </row>
    <row r="295" s="13" customFormat="1">
      <c r="A295" s="13"/>
      <c r="B295" s="194"/>
      <c r="C295" s="13"/>
      <c r="D295" s="195" t="s">
        <v>154</v>
      </c>
      <c r="E295" s="13"/>
      <c r="F295" s="197" t="s">
        <v>411</v>
      </c>
      <c r="G295" s="13"/>
      <c r="H295" s="198">
        <v>2169.2159999999999</v>
      </c>
      <c r="I295" s="199"/>
      <c r="J295" s="13"/>
      <c r="K295" s="13"/>
      <c r="L295" s="194"/>
      <c r="M295" s="200"/>
      <c r="N295" s="201"/>
      <c r="O295" s="201"/>
      <c r="P295" s="201"/>
      <c r="Q295" s="201"/>
      <c r="R295" s="201"/>
      <c r="S295" s="201"/>
      <c r="T295" s="20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6" t="s">
        <v>154</v>
      </c>
      <c r="AU295" s="196" t="s">
        <v>82</v>
      </c>
      <c r="AV295" s="13" t="s">
        <v>82</v>
      </c>
      <c r="AW295" s="13" t="s">
        <v>3</v>
      </c>
      <c r="AX295" s="13" t="s">
        <v>80</v>
      </c>
      <c r="AY295" s="196" t="s">
        <v>146</v>
      </c>
    </row>
    <row r="296" s="2" customFormat="1" ht="44.25" customHeight="1">
      <c r="A296" s="37"/>
      <c r="B296" s="179"/>
      <c r="C296" s="180" t="s">
        <v>412</v>
      </c>
      <c r="D296" s="180" t="s">
        <v>148</v>
      </c>
      <c r="E296" s="181" t="s">
        <v>413</v>
      </c>
      <c r="F296" s="182" t="s">
        <v>414</v>
      </c>
      <c r="G296" s="183" t="s">
        <v>183</v>
      </c>
      <c r="H296" s="184">
        <v>154.94399999999999</v>
      </c>
      <c r="I296" s="185"/>
      <c r="J296" s="186">
        <f>ROUND(I296*H296,2)</f>
        <v>0</v>
      </c>
      <c r="K296" s="187"/>
      <c r="L296" s="38"/>
      <c r="M296" s="188" t="s">
        <v>1</v>
      </c>
      <c r="N296" s="189" t="s">
        <v>38</v>
      </c>
      <c r="O296" s="76"/>
      <c r="P296" s="190">
        <f>O296*H296</f>
        <v>0</v>
      </c>
      <c r="Q296" s="190">
        <v>0</v>
      </c>
      <c r="R296" s="190">
        <f>Q296*H296</f>
        <v>0</v>
      </c>
      <c r="S296" s="190">
        <v>0</v>
      </c>
      <c r="T296" s="19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2" t="s">
        <v>152</v>
      </c>
      <c r="AT296" s="192" t="s">
        <v>148</v>
      </c>
      <c r="AU296" s="192" t="s">
        <v>82</v>
      </c>
      <c r="AY296" s="18" t="s">
        <v>146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18" t="s">
        <v>80</v>
      </c>
      <c r="BK296" s="193">
        <f>ROUND(I296*H296,2)</f>
        <v>0</v>
      </c>
      <c r="BL296" s="18" t="s">
        <v>152</v>
      </c>
      <c r="BM296" s="192" t="s">
        <v>415</v>
      </c>
    </row>
    <row r="297" s="12" customFormat="1" ht="22.8" customHeight="1">
      <c r="A297" s="12"/>
      <c r="B297" s="166"/>
      <c r="C297" s="12"/>
      <c r="D297" s="167" t="s">
        <v>72</v>
      </c>
      <c r="E297" s="177" t="s">
        <v>416</v>
      </c>
      <c r="F297" s="177" t="s">
        <v>417</v>
      </c>
      <c r="G297" s="12"/>
      <c r="H297" s="12"/>
      <c r="I297" s="169"/>
      <c r="J297" s="178">
        <f>BK297</f>
        <v>0</v>
      </c>
      <c r="K297" s="12"/>
      <c r="L297" s="166"/>
      <c r="M297" s="171"/>
      <c r="N297" s="172"/>
      <c r="O297" s="172"/>
      <c r="P297" s="173">
        <f>P298</f>
        <v>0</v>
      </c>
      <c r="Q297" s="172"/>
      <c r="R297" s="173">
        <f>R298</f>
        <v>0</v>
      </c>
      <c r="S297" s="172"/>
      <c r="T297" s="174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67" t="s">
        <v>80</v>
      </c>
      <c r="AT297" s="175" t="s">
        <v>72</v>
      </c>
      <c r="AU297" s="175" t="s">
        <v>80</v>
      </c>
      <c r="AY297" s="167" t="s">
        <v>146</v>
      </c>
      <c r="BK297" s="176">
        <f>BK298</f>
        <v>0</v>
      </c>
    </row>
    <row r="298" s="2" customFormat="1" ht="55.5" customHeight="1">
      <c r="A298" s="37"/>
      <c r="B298" s="179"/>
      <c r="C298" s="180" t="s">
        <v>418</v>
      </c>
      <c r="D298" s="180" t="s">
        <v>148</v>
      </c>
      <c r="E298" s="181" t="s">
        <v>419</v>
      </c>
      <c r="F298" s="182" t="s">
        <v>420</v>
      </c>
      <c r="G298" s="183" t="s">
        <v>183</v>
      </c>
      <c r="H298" s="184">
        <v>351.07600000000002</v>
      </c>
      <c r="I298" s="185"/>
      <c r="J298" s="186">
        <f>ROUND(I298*H298,2)</f>
        <v>0</v>
      </c>
      <c r="K298" s="187"/>
      <c r="L298" s="38"/>
      <c r="M298" s="188" t="s">
        <v>1</v>
      </c>
      <c r="N298" s="189" t="s">
        <v>38</v>
      </c>
      <c r="O298" s="76"/>
      <c r="P298" s="190">
        <f>O298*H298</f>
        <v>0</v>
      </c>
      <c r="Q298" s="190">
        <v>0</v>
      </c>
      <c r="R298" s="190">
        <f>Q298*H298</f>
        <v>0</v>
      </c>
      <c r="S298" s="190">
        <v>0</v>
      </c>
      <c r="T298" s="19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2" t="s">
        <v>152</v>
      </c>
      <c r="AT298" s="192" t="s">
        <v>148</v>
      </c>
      <c r="AU298" s="192" t="s">
        <v>82</v>
      </c>
      <c r="AY298" s="18" t="s">
        <v>146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8" t="s">
        <v>80</v>
      </c>
      <c r="BK298" s="193">
        <f>ROUND(I298*H298,2)</f>
        <v>0</v>
      </c>
      <c r="BL298" s="18" t="s">
        <v>152</v>
      </c>
      <c r="BM298" s="192" t="s">
        <v>421</v>
      </c>
    </row>
    <row r="299" s="12" customFormat="1" ht="25.92" customHeight="1">
      <c r="A299" s="12"/>
      <c r="B299" s="166"/>
      <c r="C299" s="12"/>
      <c r="D299" s="167" t="s">
        <v>72</v>
      </c>
      <c r="E299" s="168" t="s">
        <v>422</v>
      </c>
      <c r="F299" s="168" t="s">
        <v>422</v>
      </c>
      <c r="G299" s="12"/>
      <c r="H299" s="12"/>
      <c r="I299" s="169"/>
      <c r="J299" s="170">
        <f>BK299</f>
        <v>0</v>
      </c>
      <c r="K299" s="12"/>
      <c r="L299" s="166"/>
      <c r="M299" s="171"/>
      <c r="N299" s="172"/>
      <c r="O299" s="172"/>
      <c r="P299" s="173">
        <f>P300+P349+P399+P511+P519+P521+P523+P560+P565+P570+P627+P638+P645+P719</f>
        <v>0</v>
      </c>
      <c r="Q299" s="172"/>
      <c r="R299" s="173">
        <f>R300+R349+R399+R511+R519+R521+R523+R560+R565+R570+R627+R638+R645+R719</f>
        <v>45.760495239999997</v>
      </c>
      <c r="S299" s="172"/>
      <c r="T299" s="174">
        <f>T300+T349+T399+T511+T519+T521+T523+T560+T565+T570+T627+T638+T645+T719</f>
        <v>19.062013350000001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67" t="s">
        <v>82</v>
      </c>
      <c r="AT299" s="175" t="s">
        <v>72</v>
      </c>
      <c r="AU299" s="175" t="s">
        <v>73</v>
      </c>
      <c r="AY299" s="167" t="s">
        <v>146</v>
      </c>
      <c r="BK299" s="176">
        <f>BK300+BK349+BK399+BK511+BK519+BK521+BK523+BK560+BK565+BK570+BK627+BK638+BK645+BK719</f>
        <v>0</v>
      </c>
    </row>
    <row r="300" s="12" customFormat="1" ht="22.8" customHeight="1">
      <c r="A300" s="12"/>
      <c r="B300" s="166"/>
      <c r="C300" s="12"/>
      <c r="D300" s="167" t="s">
        <v>72</v>
      </c>
      <c r="E300" s="177" t="s">
        <v>423</v>
      </c>
      <c r="F300" s="177" t="s">
        <v>424</v>
      </c>
      <c r="G300" s="12"/>
      <c r="H300" s="12"/>
      <c r="I300" s="169"/>
      <c r="J300" s="178">
        <f>BK300</f>
        <v>0</v>
      </c>
      <c r="K300" s="12"/>
      <c r="L300" s="166"/>
      <c r="M300" s="171"/>
      <c r="N300" s="172"/>
      <c r="O300" s="172"/>
      <c r="P300" s="173">
        <f>SUM(P301:P348)</f>
        <v>0</v>
      </c>
      <c r="Q300" s="172"/>
      <c r="R300" s="173">
        <f>SUM(R301:R348)</f>
        <v>4.1144341200000003</v>
      </c>
      <c r="S300" s="172"/>
      <c r="T300" s="174">
        <f>SUM(T301:T348)</f>
        <v>0.98296400000000006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7" t="s">
        <v>82</v>
      </c>
      <c r="AT300" s="175" t="s">
        <v>72</v>
      </c>
      <c r="AU300" s="175" t="s">
        <v>80</v>
      </c>
      <c r="AY300" s="167" t="s">
        <v>146</v>
      </c>
      <c r="BK300" s="176">
        <f>SUM(BK301:BK348)</f>
        <v>0</v>
      </c>
    </row>
    <row r="301" s="2" customFormat="1" ht="37.8" customHeight="1">
      <c r="A301" s="37"/>
      <c r="B301" s="179"/>
      <c r="C301" s="180" t="s">
        <v>425</v>
      </c>
      <c r="D301" s="180" t="s">
        <v>148</v>
      </c>
      <c r="E301" s="181" t="s">
        <v>426</v>
      </c>
      <c r="F301" s="182" t="s">
        <v>427</v>
      </c>
      <c r="G301" s="183" t="s">
        <v>151</v>
      </c>
      <c r="H301" s="184">
        <v>296.743</v>
      </c>
      <c r="I301" s="185"/>
      <c r="J301" s="186">
        <f>ROUND(I301*H301,2)</f>
        <v>0</v>
      </c>
      <c r="K301" s="187"/>
      <c r="L301" s="38"/>
      <c r="M301" s="188" t="s">
        <v>1</v>
      </c>
      <c r="N301" s="189" t="s">
        <v>38</v>
      </c>
      <c r="O301" s="76"/>
      <c r="P301" s="190">
        <f>O301*H301</f>
        <v>0</v>
      </c>
      <c r="Q301" s="190">
        <v>0</v>
      </c>
      <c r="R301" s="190">
        <f>Q301*H301</f>
        <v>0</v>
      </c>
      <c r="S301" s="190">
        <v>0</v>
      </c>
      <c r="T301" s="19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2" t="s">
        <v>239</v>
      </c>
      <c r="AT301" s="192" t="s">
        <v>148</v>
      </c>
      <c r="AU301" s="192" t="s">
        <v>82</v>
      </c>
      <c r="AY301" s="18" t="s">
        <v>146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8" t="s">
        <v>80</v>
      </c>
      <c r="BK301" s="193">
        <f>ROUND(I301*H301,2)</f>
        <v>0</v>
      </c>
      <c r="BL301" s="18" t="s">
        <v>239</v>
      </c>
      <c r="BM301" s="192" t="s">
        <v>428</v>
      </c>
    </row>
    <row r="302" s="15" customFormat="1">
      <c r="A302" s="15"/>
      <c r="B302" s="211"/>
      <c r="C302" s="15"/>
      <c r="D302" s="195" t="s">
        <v>154</v>
      </c>
      <c r="E302" s="212" t="s">
        <v>1</v>
      </c>
      <c r="F302" s="213" t="s">
        <v>429</v>
      </c>
      <c r="G302" s="15"/>
      <c r="H302" s="212" t="s">
        <v>1</v>
      </c>
      <c r="I302" s="214"/>
      <c r="J302" s="15"/>
      <c r="K302" s="15"/>
      <c r="L302" s="211"/>
      <c r="M302" s="215"/>
      <c r="N302" s="216"/>
      <c r="O302" s="216"/>
      <c r="P302" s="216"/>
      <c r="Q302" s="216"/>
      <c r="R302" s="216"/>
      <c r="S302" s="216"/>
      <c r="T302" s="21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12" t="s">
        <v>154</v>
      </c>
      <c r="AU302" s="212" t="s">
        <v>82</v>
      </c>
      <c r="AV302" s="15" t="s">
        <v>80</v>
      </c>
      <c r="AW302" s="15" t="s">
        <v>30</v>
      </c>
      <c r="AX302" s="15" t="s">
        <v>73</v>
      </c>
      <c r="AY302" s="212" t="s">
        <v>146</v>
      </c>
    </row>
    <row r="303" s="13" customFormat="1">
      <c r="A303" s="13"/>
      <c r="B303" s="194"/>
      <c r="C303" s="13"/>
      <c r="D303" s="195" t="s">
        <v>154</v>
      </c>
      <c r="E303" s="196" t="s">
        <v>1</v>
      </c>
      <c r="F303" s="197" t="s">
        <v>430</v>
      </c>
      <c r="G303" s="13"/>
      <c r="H303" s="198">
        <v>173.87299999999999</v>
      </c>
      <c r="I303" s="199"/>
      <c r="J303" s="13"/>
      <c r="K303" s="13"/>
      <c r="L303" s="194"/>
      <c r="M303" s="200"/>
      <c r="N303" s="201"/>
      <c r="O303" s="201"/>
      <c r="P303" s="201"/>
      <c r="Q303" s="201"/>
      <c r="R303" s="201"/>
      <c r="S303" s="201"/>
      <c r="T303" s="20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6" t="s">
        <v>154</v>
      </c>
      <c r="AU303" s="196" t="s">
        <v>82</v>
      </c>
      <c r="AV303" s="13" t="s">
        <v>82</v>
      </c>
      <c r="AW303" s="13" t="s">
        <v>30</v>
      </c>
      <c r="AX303" s="13" t="s">
        <v>73</v>
      </c>
      <c r="AY303" s="196" t="s">
        <v>146</v>
      </c>
    </row>
    <row r="304" s="15" customFormat="1">
      <c r="A304" s="15"/>
      <c r="B304" s="211"/>
      <c r="C304" s="15"/>
      <c r="D304" s="195" t="s">
        <v>154</v>
      </c>
      <c r="E304" s="212" t="s">
        <v>1</v>
      </c>
      <c r="F304" s="213" t="s">
        <v>431</v>
      </c>
      <c r="G304" s="15"/>
      <c r="H304" s="212" t="s">
        <v>1</v>
      </c>
      <c r="I304" s="214"/>
      <c r="J304" s="15"/>
      <c r="K304" s="15"/>
      <c r="L304" s="211"/>
      <c r="M304" s="215"/>
      <c r="N304" s="216"/>
      <c r="O304" s="216"/>
      <c r="P304" s="216"/>
      <c r="Q304" s="216"/>
      <c r="R304" s="216"/>
      <c r="S304" s="216"/>
      <c r="T304" s="21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12" t="s">
        <v>154</v>
      </c>
      <c r="AU304" s="212" t="s">
        <v>82</v>
      </c>
      <c r="AV304" s="15" t="s">
        <v>80</v>
      </c>
      <c r="AW304" s="15" t="s">
        <v>30</v>
      </c>
      <c r="AX304" s="15" t="s">
        <v>73</v>
      </c>
      <c r="AY304" s="212" t="s">
        <v>146</v>
      </c>
    </row>
    <row r="305" s="13" customFormat="1">
      <c r="A305" s="13"/>
      <c r="B305" s="194"/>
      <c r="C305" s="13"/>
      <c r="D305" s="195" t="s">
        <v>154</v>
      </c>
      <c r="E305" s="196" t="s">
        <v>1</v>
      </c>
      <c r="F305" s="197" t="s">
        <v>432</v>
      </c>
      <c r="G305" s="13"/>
      <c r="H305" s="198">
        <v>122.87000000000001</v>
      </c>
      <c r="I305" s="199"/>
      <c r="J305" s="13"/>
      <c r="K305" s="13"/>
      <c r="L305" s="194"/>
      <c r="M305" s="200"/>
      <c r="N305" s="201"/>
      <c r="O305" s="201"/>
      <c r="P305" s="201"/>
      <c r="Q305" s="201"/>
      <c r="R305" s="201"/>
      <c r="S305" s="201"/>
      <c r="T305" s="20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6" t="s">
        <v>154</v>
      </c>
      <c r="AU305" s="196" t="s">
        <v>82</v>
      </c>
      <c r="AV305" s="13" t="s">
        <v>82</v>
      </c>
      <c r="AW305" s="13" t="s">
        <v>30</v>
      </c>
      <c r="AX305" s="13" t="s">
        <v>73</v>
      </c>
      <c r="AY305" s="196" t="s">
        <v>146</v>
      </c>
    </row>
    <row r="306" s="14" customFormat="1">
      <c r="A306" s="14"/>
      <c r="B306" s="203"/>
      <c r="C306" s="14"/>
      <c r="D306" s="195" t="s">
        <v>154</v>
      </c>
      <c r="E306" s="204" t="s">
        <v>1</v>
      </c>
      <c r="F306" s="205" t="s">
        <v>167</v>
      </c>
      <c r="G306" s="14"/>
      <c r="H306" s="206">
        <v>296.743</v>
      </c>
      <c r="I306" s="207"/>
      <c r="J306" s="14"/>
      <c r="K306" s="14"/>
      <c r="L306" s="203"/>
      <c r="M306" s="208"/>
      <c r="N306" s="209"/>
      <c r="O306" s="209"/>
      <c r="P306" s="209"/>
      <c r="Q306" s="209"/>
      <c r="R306" s="209"/>
      <c r="S306" s="209"/>
      <c r="T306" s="21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4" t="s">
        <v>154</v>
      </c>
      <c r="AU306" s="204" t="s">
        <v>82</v>
      </c>
      <c r="AV306" s="14" t="s">
        <v>152</v>
      </c>
      <c r="AW306" s="14" t="s">
        <v>30</v>
      </c>
      <c r="AX306" s="14" t="s">
        <v>80</v>
      </c>
      <c r="AY306" s="204" t="s">
        <v>146</v>
      </c>
    </row>
    <row r="307" s="2" customFormat="1" ht="16.5" customHeight="1">
      <c r="A307" s="37"/>
      <c r="B307" s="179"/>
      <c r="C307" s="218" t="s">
        <v>433</v>
      </c>
      <c r="D307" s="218" t="s">
        <v>209</v>
      </c>
      <c r="E307" s="219" t="s">
        <v>434</v>
      </c>
      <c r="F307" s="220" t="s">
        <v>435</v>
      </c>
      <c r="G307" s="221" t="s">
        <v>183</v>
      </c>
      <c r="H307" s="222">
        <v>0.088999999999999996</v>
      </c>
      <c r="I307" s="223"/>
      <c r="J307" s="224">
        <f>ROUND(I307*H307,2)</f>
        <v>0</v>
      </c>
      <c r="K307" s="225"/>
      <c r="L307" s="226"/>
      <c r="M307" s="227" t="s">
        <v>1</v>
      </c>
      <c r="N307" s="228" t="s">
        <v>38</v>
      </c>
      <c r="O307" s="76"/>
      <c r="P307" s="190">
        <f>O307*H307</f>
        <v>0</v>
      </c>
      <c r="Q307" s="190">
        <v>1</v>
      </c>
      <c r="R307" s="190">
        <f>Q307*H307</f>
        <v>0.088999999999999996</v>
      </c>
      <c r="S307" s="190">
        <v>0</v>
      </c>
      <c r="T307" s="19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2" t="s">
        <v>331</v>
      </c>
      <c r="AT307" s="192" t="s">
        <v>209</v>
      </c>
      <c r="AU307" s="192" t="s">
        <v>82</v>
      </c>
      <c r="AY307" s="18" t="s">
        <v>146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18" t="s">
        <v>80</v>
      </c>
      <c r="BK307" s="193">
        <f>ROUND(I307*H307,2)</f>
        <v>0</v>
      </c>
      <c r="BL307" s="18" t="s">
        <v>239</v>
      </c>
      <c r="BM307" s="192" t="s">
        <v>436</v>
      </c>
    </row>
    <row r="308" s="13" customFormat="1">
      <c r="A308" s="13"/>
      <c r="B308" s="194"/>
      <c r="C308" s="13"/>
      <c r="D308" s="195" t="s">
        <v>154</v>
      </c>
      <c r="E308" s="196" t="s">
        <v>1</v>
      </c>
      <c r="F308" s="197" t="s">
        <v>437</v>
      </c>
      <c r="G308" s="13"/>
      <c r="H308" s="198">
        <v>0.088999999999999996</v>
      </c>
      <c r="I308" s="199"/>
      <c r="J308" s="13"/>
      <c r="K308" s="13"/>
      <c r="L308" s="194"/>
      <c r="M308" s="200"/>
      <c r="N308" s="201"/>
      <c r="O308" s="201"/>
      <c r="P308" s="201"/>
      <c r="Q308" s="201"/>
      <c r="R308" s="201"/>
      <c r="S308" s="201"/>
      <c r="T308" s="20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6" t="s">
        <v>154</v>
      </c>
      <c r="AU308" s="196" t="s">
        <v>82</v>
      </c>
      <c r="AV308" s="13" t="s">
        <v>82</v>
      </c>
      <c r="AW308" s="13" t="s">
        <v>30</v>
      </c>
      <c r="AX308" s="13" t="s">
        <v>80</v>
      </c>
      <c r="AY308" s="196" t="s">
        <v>146</v>
      </c>
    </row>
    <row r="309" s="2" customFormat="1" ht="33" customHeight="1">
      <c r="A309" s="37"/>
      <c r="B309" s="179"/>
      <c r="C309" s="180" t="s">
        <v>438</v>
      </c>
      <c r="D309" s="180" t="s">
        <v>148</v>
      </c>
      <c r="E309" s="181" t="s">
        <v>439</v>
      </c>
      <c r="F309" s="182" t="s">
        <v>440</v>
      </c>
      <c r="G309" s="183" t="s">
        <v>151</v>
      </c>
      <c r="H309" s="184">
        <v>24.565000000000001</v>
      </c>
      <c r="I309" s="185"/>
      <c r="J309" s="186">
        <f>ROUND(I309*H309,2)</f>
        <v>0</v>
      </c>
      <c r="K309" s="187"/>
      <c r="L309" s="38"/>
      <c r="M309" s="188" t="s">
        <v>1</v>
      </c>
      <c r="N309" s="189" t="s">
        <v>38</v>
      </c>
      <c r="O309" s="76"/>
      <c r="P309" s="190">
        <f>O309*H309</f>
        <v>0</v>
      </c>
      <c r="Q309" s="190">
        <v>0</v>
      </c>
      <c r="R309" s="190">
        <f>Q309*H309</f>
        <v>0</v>
      </c>
      <c r="S309" s="190">
        <v>0</v>
      </c>
      <c r="T309" s="19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2" t="s">
        <v>239</v>
      </c>
      <c r="AT309" s="192" t="s">
        <v>148</v>
      </c>
      <c r="AU309" s="192" t="s">
        <v>82</v>
      </c>
      <c r="AY309" s="18" t="s">
        <v>146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8" t="s">
        <v>80</v>
      </c>
      <c r="BK309" s="193">
        <f>ROUND(I309*H309,2)</f>
        <v>0</v>
      </c>
      <c r="BL309" s="18" t="s">
        <v>239</v>
      </c>
      <c r="BM309" s="192" t="s">
        <v>441</v>
      </c>
    </row>
    <row r="310" s="15" customFormat="1">
      <c r="A310" s="15"/>
      <c r="B310" s="211"/>
      <c r="C310" s="15"/>
      <c r="D310" s="195" t="s">
        <v>154</v>
      </c>
      <c r="E310" s="212" t="s">
        <v>1</v>
      </c>
      <c r="F310" s="213" t="s">
        <v>442</v>
      </c>
      <c r="G310" s="15"/>
      <c r="H310" s="212" t="s">
        <v>1</v>
      </c>
      <c r="I310" s="214"/>
      <c r="J310" s="15"/>
      <c r="K310" s="15"/>
      <c r="L310" s="211"/>
      <c r="M310" s="215"/>
      <c r="N310" s="216"/>
      <c r="O310" s="216"/>
      <c r="P310" s="216"/>
      <c r="Q310" s="216"/>
      <c r="R310" s="216"/>
      <c r="S310" s="216"/>
      <c r="T310" s="21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12" t="s">
        <v>154</v>
      </c>
      <c r="AU310" s="212" t="s">
        <v>82</v>
      </c>
      <c r="AV310" s="15" t="s">
        <v>80</v>
      </c>
      <c r="AW310" s="15" t="s">
        <v>30</v>
      </c>
      <c r="AX310" s="15" t="s">
        <v>73</v>
      </c>
      <c r="AY310" s="212" t="s">
        <v>146</v>
      </c>
    </row>
    <row r="311" s="13" customFormat="1">
      <c r="A311" s="13"/>
      <c r="B311" s="194"/>
      <c r="C311" s="13"/>
      <c r="D311" s="195" t="s">
        <v>154</v>
      </c>
      <c r="E311" s="196" t="s">
        <v>1</v>
      </c>
      <c r="F311" s="197" t="s">
        <v>443</v>
      </c>
      <c r="G311" s="13"/>
      <c r="H311" s="198">
        <v>24.565000000000001</v>
      </c>
      <c r="I311" s="199"/>
      <c r="J311" s="13"/>
      <c r="K311" s="13"/>
      <c r="L311" s="194"/>
      <c r="M311" s="200"/>
      <c r="N311" s="201"/>
      <c r="O311" s="201"/>
      <c r="P311" s="201"/>
      <c r="Q311" s="201"/>
      <c r="R311" s="201"/>
      <c r="S311" s="201"/>
      <c r="T311" s="20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6" t="s">
        <v>154</v>
      </c>
      <c r="AU311" s="196" t="s">
        <v>82</v>
      </c>
      <c r="AV311" s="13" t="s">
        <v>82</v>
      </c>
      <c r="AW311" s="13" t="s">
        <v>30</v>
      </c>
      <c r="AX311" s="13" t="s">
        <v>80</v>
      </c>
      <c r="AY311" s="196" t="s">
        <v>146</v>
      </c>
    </row>
    <row r="312" s="2" customFormat="1" ht="16.5" customHeight="1">
      <c r="A312" s="37"/>
      <c r="B312" s="179"/>
      <c r="C312" s="218" t="s">
        <v>444</v>
      </c>
      <c r="D312" s="218" t="s">
        <v>209</v>
      </c>
      <c r="E312" s="219" t="s">
        <v>434</v>
      </c>
      <c r="F312" s="220" t="s">
        <v>435</v>
      </c>
      <c r="G312" s="221" t="s">
        <v>183</v>
      </c>
      <c r="H312" s="222">
        <v>0.0089999999999999993</v>
      </c>
      <c r="I312" s="223"/>
      <c r="J312" s="224">
        <f>ROUND(I312*H312,2)</f>
        <v>0</v>
      </c>
      <c r="K312" s="225"/>
      <c r="L312" s="226"/>
      <c r="M312" s="227" t="s">
        <v>1</v>
      </c>
      <c r="N312" s="228" t="s">
        <v>38</v>
      </c>
      <c r="O312" s="76"/>
      <c r="P312" s="190">
        <f>O312*H312</f>
        <v>0</v>
      </c>
      <c r="Q312" s="190">
        <v>1</v>
      </c>
      <c r="R312" s="190">
        <f>Q312*H312</f>
        <v>0.0089999999999999993</v>
      </c>
      <c r="S312" s="190">
        <v>0</v>
      </c>
      <c r="T312" s="19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2" t="s">
        <v>331</v>
      </c>
      <c r="AT312" s="192" t="s">
        <v>209</v>
      </c>
      <c r="AU312" s="192" t="s">
        <v>82</v>
      </c>
      <c r="AY312" s="18" t="s">
        <v>146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8" t="s">
        <v>80</v>
      </c>
      <c r="BK312" s="193">
        <f>ROUND(I312*H312,2)</f>
        <v>0</v>
      </c>
      <c r="BL312" s="18" t="s">
        <v>239</v>
      </c>
      <c r="BM312" s="192" t="s">
        <v>445</v>
      </c>
    </row>
    <row r="313" s="13" customFormat="1">
      <c r="A313" s="13"/>
      <c r="B313" s="194"/>
      <c r="C313" s="13"/>
      <c r="D313" s="195" t="s">
        <v>154</v>
      </c>
      <c r="E313" s="196" t="s">
        <v>1</v>
      </c>
      <c r="F313" s="197" t="s">
        <v>446</v>
      </c>
      <c r="G313" s="13"/>
      <c r="H313" s="198">
        <v>0.0089999999999999993</v>
      </c>
      <c r="I313" s="199"/>
      <c r="J313" s="13"/>
      <c r="K313" s="13"/>
      <c r="L313" s="194"/>
      <c r="M313" s="200"/>
      <c r="N313" s="201"/>
      <c r="O313" s="201"/>
      <c r="P313" s="201"/>
      <c r="Q313" s="201"/>
      <c r="R313" s="201"/>
      <c r="S313" s="201"/>
      <c r="T313" s="20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6" t="s">
        <v>154</v>
      </c>
      <c r="AU313" s="196" t="s">
        <v>82</v>
      </c>
      <c r="AV313" s="13" t="s">
        <v>82</v>
      </c>
      <c r="AW313" s="13" t="s">
        <v>30</v>
      </c>
      <c r="AX313" s="13" t="s">
        <v>80</v>
      </c>
      <c r="AY313" s="196" t="s">
        <v>146</v>
      </c>
    </row>
    <row r="314" s="2" customFormat="1" ht="24.15" customHeight="1">
      <c r="A314" s="37"/>
      <c r="B314" s="179"/>
      <c r="C314" s="180" t="s">
        <v>447</v>
      </c>
      <c r="D314" s="180" t="s">
        <v>148</v>
      </c>
      <c r="E314" s="181" t="s">
        <v>448</v>
      </c>
      <c r="F314" s="182" t="s">
        <v>449</v>
      </c>
      <c r="G314" s="183" t="s">
        <v>151</v>
      </c>
      <c r="H314" s="184">
        <v>245.74100000000001</v>
      </c>
      <c r="I314" s="185"/>
      <c r="J314" s="186">
        <f>ROUND(I314*H314,2)</f>
        <v>0</v>
      </c>
      <c r="K314" s="187"/>
      <c r="L314" s="38"/>
      <c r="M314" s="188" t="s">
        <v>1</v>
      </c>
      <c r="N314" s="189" t="s">
        <v>38</v>
      </c>
      <c r="O314" s="76"/>
      <c r="P314" s="190">
        <f>O314*H314</f>
        <v>0</v>
      </c>
      <c r="Q314" s="190">
        <v>0</v>
      </c>
      <c r="R314" s="190">
        <f>Q314*H314</f>
        <v>0</v>
      </c>
      <c r="S314" s="190">
        <v>0.0040000000000000001</v>
      </c>
      <c r="T314" s="191">
        <f>S314*H314</f>
        <v>0.98296400000000006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2" t="s">
        <v>239</v>
      </c>
      <c r="AT314" s="192" t="s">
        <v>148</v>
      </c>
      <c r="AU314" s="192" t="s">
        <v>82</v>
      </c>
      <c r="AY314" s="18" t="s">
        <v>146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8" t="s">
        <v>80</v>
      </c>
      <c r="BK314" s="193">
        <f>ROUND(I314*H314,2)</f>
        <v>0</v>
      </c>
      <c r="BL314" s="18" t="s">
        <v>239</v>
      </c>
      <c r="BM314" s="192" t="s">
        <v>450</v>
      </c>
    </row>
    <row r="315" s="15" customFormat="1">
      <c r="A315" s="15"/>
      <c r="B315" s="211"/>
      <c r="C315" s="15"/>
      <c r="D315" s="195" t="s">
        <v>154</v>
      </c>
      <c r="E315" s="212" t="s">
        <v>1</v>
      </c>
      <c r="F315" s="213" t="s">
        <v>451</v>
      </c>
      <c r="G315" s="15"/>
      <c r="H315" s="212" t="s">
        <v>1</v>
      </c>
      <c r="I315" s="214"/>
      <c r="J315" s="15"/>
      <c r="K315" s="15"/>
      <c r="L315" s="211"/>
      <c r="M315" s="215"/>
      <c r="N315" s="216"/>
      <c r="O315" s="216"/>
      <c r="P315" s="216"/>
      <c r="Q315" s="216"/>
      <c r="R315" s="216"/>
      <c r="S315" s="216"/>
      <c r="T315" s="21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12" t="s">
        <v>154</v>
      </c>
      <c r="AU315" s="212" t="s">
        <v>82</v>
      </c>
      <c r="AV315" s="15" t="s">
        <v>80</v>
      </c>
      <c r="AW315" s="15" t="s">
        <v>30</v>
      </c>
      <c r="AX315" s="15" t="s">
        <v>73</v>
      </c>
      <c r="AY315" s="212" t="s">
        <v>146</v>
      </c>
    </row>
    <row r="316" s="13" customFormat="1">
      <c r="A316" s="13"/>
      <c r="B316" s="194"/>
      <c r="C316" s="13"/>
      <c r="D316" s="195" t="s">
        <v>154</v>
      </c>
      <c r="E316" s="196" t="s">
        <v>1</v>
      </c>
      <c r="F316" s="197" t="s">
        <v>452</v>
      </c>
      <c r="G316" s="13"/>
      <c r="H316" s="198">
        <v>245.74100000000001</v>
      </c>
      <c r="I316" s="199"/>
      <c r="J316" s="13"/>
      <c r="K316" s="13"/>
      <c r="L316" s="194"/>
      <c r="M316" s="200"/>
      <c r="N316" s="201"/>
      <c r="O316" s="201"/>
      <c r="P316" s="201"/>
      <c r="Q316" s="201"/>
      <c r="R316" s="201"/>
      <c r="S316" s="201"/>
      <c r="T316" s="20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6" t="s">
        <v>154</v>
      </c>
      <c r="AU316" s="196" t="s">
        <v>82</v>
      </c>
      <c r="AV316" s="13" t="s">
        <v>82</v>
      </c>
      <c r="AW316" s="13" t="s">
        <v>30</v>
      </c>
      <c r="AX316" s="13" t="s">
        <v>80</v>
      </c>
      <c r="AY316" s="196" t="s">
        <v>146</v>
      </c>
    </row>
    <row r="317" s="2" customFormat="1" ht="24.15" customHeight="1">
      <c r="A317" s="37"/>
      <c r="B317" s="179"/>
      <c r="C317" s="180" t="s">
        <v>453</v>
      </c>
      <c r="D317" s="180" t="s">
        <v>148</v>
      </c>
      <c r="E317" s="181" t="s">
        <v>454</v>
      </c>
      <c r="F317" s="182" t="s">
        <v>455</v>
      </c>
      <c r="G317" s="183" t="s">
        <v>151</v>
      </c>
      <c r="H317" s="184">
        <v>593.48699999999997</v>
      </c>
      <c r="I317" s="185"/>
      <c r="J317" s="186">
        <f>ROUND(I317*H317,2)</f>
        <v>0</v>
      </c>
      <c r="K317" s="187"/>
      <c r="L317" s="38"/>
      <c r="M317" s="188" t="s">
        <v>1</v>
      </c>
      <c r="N317" s="189" t="s">
        <v>38</v>
      </c>
      <c r="O317" s="76"/>
      <c r="P317" s="190">
        <f>O317*H317</f>
        <v>0</v>
      </c>
      <c r="Q317" s="190">
        <v>0.00040000000000000002</v>
      </c>
      <c r="R317" s="190">
        <f>Q317*H317</f>
        <v>0.23739479999999999</v>
      </c>
      <c r="S317" s="190">
        <v>0</v>
      </c>
      <c r="T317" s="19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2" t="s">
        <v>239</v>
      </c>
      <c r="AT317" s="192" t="s">
        <v>148</v>
      </c>
      <c r="AU317" s="192" t="s">
        <v>82</v>
      </c>
      <c r="AY317" s="18" t="s">
        <v>146</v>
      </c>
      <c r="BE317" s="193">
        <f>IF(N317="základní",J317,0)</f>
        <v>0</v>
      </c>
      <c r="BF317" s="193">
        <f>IF(N317="snížená",J317,0)</f>
        <v>0</v>
      </c>
      <c r="BG317" s="193">
        <f>IF(N317="zákl. přenesená",J317,0)</f>
        <v>0</v>
      </c>
      <c r="BH317" s="193">
        <f>IF(N317="sníž. přenesená",J317,0)</f>
        <v>0</v>
      </c>
      <c r="BI317" s="193">
        <f>IF(N317="nulová",J317,0)</f>
        <v>0</v>
      </c>
      <c r="BJ317" s="18" t="s">
        <v>80</v>
      </c>
      <c r="BK317" s="193">
        <f>ROUND(I317*H317,2)</f>
        <v>0</v>
      </c>
      <c r="BL317" s="18" t="s">
        <v>239</v>
      </c>
      <c r="BM317" s="192" t="s">
        <v>456</v>
      </c>
    </row>
    <row r="318" s="15" customFormat="1">
      <c r="A318" s="15"/>
      <c r="B318" s="211"/>
      <c r="C318" s="15"/>
      <c r="D318" s="195" t="s">
        <v>154</v>
      </c>
      <c r="E318" s="212" t="s">
        <v>1</v>
      </c>
      <c r="F318" s="213" t="s">
        <v>429</v>
      </c>
      <c r="G318" s="15"/>
      <c r="H318" s="212" t="s">
        <v>1</v>
      </c>
      <c r="I318" s="214"/>
      <c r="J318" s="15"/>
      <c r="K318" s="15"/>
      <c r="L318" s="211"/>
      <c r="M318" s="215"/>
      <c r="N318" s="216"/>
      <c r="O318" s="216"/>
      <c r="P318" s="216"/>
      <c r="Q318" s="216"/>
      <c r="R318" s="216"/>
      <c r="S318" s="216"/>
      <c r="T318" s="21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12" t="s">
        <v>154</v>
      </c>
      <c r="AU318" s="212" t="s">
        <v>82</v>
      </c>
      <c r="AV318" s="15" t="s">
        <v>80</v>
      </c>
      <c r="AW318" s="15" t="s">
        <v>30</v>
      </c>
      <c r="AX318" s="15" t="s">
        <v>73</v>
      </c>
      <c r="AY318" s="212" t="s">
        <v>146</v>
      </c>
    </row>
    <row r="319" s="13" customFormat="1">
      <c r="A319" s="13"/>
      <c r="B319" s="194"/>
      <c r="C319" s="13"/>
      <c r="D319" s="195" t="s">
        <v>154</v>
      </c>
      <c r="E319" s="196" t="s">
        <v>1</v>
      </c>
      <c r="F319" s="197" t="s">
        <v>457</v>
      </c>
      <c r="G319" s="13"/>
      <c r="H319" s="198">
        <v>347.74599999999998</v>
      </c>
      <c r="I319" s="199"/>
      <c r="J319" s="13"/>
      <c r="K319" s="13"/>
      <c r="L319" s="194"/>
      <c r="M319" s="200"/>
      <c r="N319" s="201"/>
      <c r="O319" s="201"/>
      <c r="P319" s="201"/>
      <c r="Q319" s="201"/>
      <c r="R319" s="201"/>
      <c r="S319" s="201"/>
      <c r="T319" s="20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6" t="s">
        <v>154</v>
      </c>
      <c r="AU319" s="196" t="s">
        <v>82</v>
      </c>
      <c r="AV319" s="13" t="s">
        <v>82</v>
      </c>
      <c r="AW319" s="13" t="s">
        <v>30</v>
      </c>
      <c r="AX319" s="13" t="s">
        <v>73</v>
      </c>
      <c r="AY319" s="196" t="s">
        <v>146</v>
      </c>
    </row>
    <row r="320" s="15" customFormat="1">
      <c r="A320" s="15"/>
      <c r="B320" s="211"/>
      <c r="C320" s="15"/>
      <c r="D320" s="195" t="s">
        <v>154</v>
      </c>
      <c r="E320" s="212" t="s">
        <v>1</v>
      </c>
      <c r="F320" s="213" t="s">
        <v>431</v>
      </c>
      <c r="G320" s="15"/>
      <c r="H320" s="212" t="s">
        <v>1</v>
      </c>
      <c r="I320" s="214"/>
      <c r="J320" s="15"/>
      <c r="K320" s="15"/>
      <c r="L320" s="211"/>
      <c r="M320" s="215"/>
      <c r="N320" s="216"/>
      <c r="O320" s="216"/>
      <c r="P320" s="216"/>
      <c r="Q320" s="216"/>
      <c r="R320" s="216"/>
      <c r="S320" s="216"/>
      <c r="T320" s="21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12" t="s">
        <v>154</v>
      </c>
      <c r="AU320" s="212" t="s">
        <v>82</v>
      </c>
      <c r="AV320" s="15" t="s">
        <v>80</v>
      </c>
      <c r="AW320" s="15" t="s">
        <v>30</v>
      </c>
      <c r="AX320" s="15" t="s">
        <v>73</v>
      </c>
      <c r="AY320" s="212" t="s">
        <v>146</v>
      </c>
    </row>
    <row r="321" s="13" customFormat="1">
      <c r="A321" s="13"/>
      <c r="B321" s="194"/>
      <c r="C321" s="13"/>
      <c r="D321" s="195" t="s">
        <v>154</v>
      </c>
      <c r="E321" s="196" t="s">
        <v>1</v>
      </c>
      <c r="F321" s="197" t="s">
        <v>452</v>
      </c>
      <c r="G321" s="13"/>
      <c r="H321" s="198">
        <v>245.74100000000001</v>
      </c>
      <c r="I321" s="199"/>
      <c r="J321" s="13"/>
      <c r="K321" s="13"/>
      <c r="L321" s="194"/>
      <c r="M321" s="200"/>
      <c r="N321" s="201"/>
      <c r="O321" s="201"/>
      <c r="P321" s="201"/>
      <c r="Q321" s="201"/>
      <c r="R321" s="201"/>
      <c r="S321" s="201"/>
      <c r="T321" s="20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6" t="s">
        <v>154</v>
      </c>
      <c r="AU321" s="196" t="s">
        <v>82</v>
      </c>
      <c r="AV321" s="13" t="s">
        <v>82</v>
      </c>
      <c r="AW321" s="13" t="s">
        <v>30</v>
      </c>
      <c r="AX321" s="13" t="s">
        <v>73</v>
      </c>
      <c r="AY321" s="196" t="s">
        <v>146</v>
      </c>
    </row>
    <row r="322" s="14" customFormat="1">
      <c r="A322" s="14"/>
      <c r="B322" s="203"/>
      <c r="C322" s="14"/>
      <c r="D322" s="195" t="s">
        <v>154</v>
      </c>
      <c r="E322" s="204" t="s">
        <v>1</v>
      </c>
      <c r="F322" s="205" t="s">
        <v>167</v>
      </c>
      <c r="G322" s="14"/>
      <c r="H322" s="206">
        <v>593.48699999999997</v>
      </c>
      <c r="I322" s="207"/>
      <c r="J322" s="14"/>
      <c r="K322" s="14"/>
      <c r="L322" s="203"/>
      <c r="M322" s="208"/>
      <c r="N322" s="209"/>
      <c r="O322" s="209"/>
      <c r="P322" s="209"/>
      <c r="Q322" s="209"/>
      <c r="R322" s="209"/>
      <c r="S322" s="209"/>
      <c r="T322" s="21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4" t="s">
        <v>154</v>
      </c>
      <c r="AU322" s="204" t="s">
        <v>82</v>
      </c>
      <c r="AV322" s="14" t="s">
        <v>152</v>
      </c>
      <c r="AW322" s="14" t="s">
        <v>30</v>
      </c>
      <c r="AX322" s="14" t="s">
        <v>80</v>
      </c>
      <c r="AY322" s="204" t="s">
        <v>146</v>
      </c>
    </row>
    <row r="323" s="2" customFormat="1" ht="44.25" customHeight="1">
      <c r="A323" s="37"/>
      <c r="B323" s="179"/>
      <c r="C323" s="218" t="s">
        <v>458</v>
      </c>
      <c r="D323" s="218" t="s">
        <v>209</v>
      </c>
      <c r="E323" s="219" t="s">
        <v>459</v>
      </c>
      <c r="F323" s="220" t="s">
        <v>460</v>
      </c>
      <c r="G323" s="221" t="s">
        <v>151</v>
      </c>
      <c r="H323" s="222">
        <v>341.25400000000002</v>
      </c>
      <c r="I323" s="223"/>
      <c r="J323" s="224">
        <f>ROUND(I323*H323,2)</f>
        <v>0</v>
      </c>
      <c r="K323" s="225"/>
      <c r="L323" s="226"/>
      <c r="M323" s="227" t="s">
        <v>1</v>
      </c>
      <c r="N323" s="228" t="s">
        <v>38</v>
      </c>
      <c r="O323" s="76"/>
      <c r="P323" s="190">
        <f>O323*H323</f>
        <v>0</v>
      </c>
      <c r="Q323" s="190">
        <v>0.0054000000000000003</v>
      </c>
      <c r="R323" s="190">
        <f>Q323*H323</f>
        <v>1.8427716000000003</v>
      </c>
      <c r="S323" s="190">
        <v>0</v>
      </c>
      <c r="T323" s="19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2" t="s">
        <v>331</v>
      </c>
      <c r="AT323" s="192" t="s">
        <v>209</v>
      </c>
      <c r="AU323" s="192" t="s">
        <v>82</v>
      </c>
      <c r="AY323" s="18" t="s">
        <v>146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8" t="s">
        <v>80</v>
      </c>
      <c r="BK323" s="193">
        <f>ROUND(I323*H323,2)</f>
        <v>0</v>
      </c>
      <c r="BL323" s="18" t="s">
        <v>239</v>
      </c>
      <c r="BM323" s="192" t="s">
        <v>461</v>
      </c>
    </row>
    <row r="324" s="13" customFormat="1">
      <c r="A324" s="13"/>
      <c r="B324" s="194"/>
      <c r="C324" s="13"/>
      <c r="D324" s="195" t="s">
        <v>154</v>
      </c>
      <c r="E324" s="196" t="s">
        <v>1</v>
      </c>
      <c r="F324" s="197" t="s">
        <v>462</v>
      </c>
      <c r="G324" s="13"/>
      <c r="H324" s="198">
        <v>341.25400000000002</v>
      </c>
      <c r="I324" s="199"/>
      <c r="J324" s="13"/>
      <c r="K324" s="13"/>
      <c r="L324" s="194"/>
      <c r="M324" s="200"/>
      <c r="N324" s="201"/>
      <c r="O324" s="201"/>
      <c r="P324" s="201"/>
      <c r="Q324" s="201"/>
      <c r="R324" s="201"/>
      <c r="S324" s="201"/>
      <c r="T324" s="20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6" t="s">
        <v>154</v>
      </c>
      <c r="AU324" s="196" t="s">
        <v>82</v>
      </c>
      <c r="AV324" s="13" t="s">
        <v>82</v>
      </c>
      <c r="AW324" s="13" t="s">
        <v>30</v>
      </c>
      <c r="AX324" s="13" t="s">
        <v>80</v>
      </c>
      <c r="AY324" s="196" t="s">
        <v>146</v>
      </c>
    </row>
    <row r="325" s="2" customFormat="1" ht="55.5" customHeight="1">
      <c r="A325" s="37"/>
      <c r="B325" s="179"/>
      <c r="C325" s="218" t="s">
        <v>463</v>
      </c>
      <c r="D325" s="218" t="s">
        <v>209</v>
      </c>
      <c r="E325" s="219" t="s">
        <v>464</v>
      </c>
      <c r="F325" s="220" t="s">
        <v>465</v>
      </c>
      <c r="G325" s="221" t="s">
        <v>151</v>
      </c>
      <c r="H325" s="222">
        <v>341.25400000000002</v>
      </c>
      <c r="I325" s="223"/>
      <c r="J325" s="224">
        <f>ROUND(I325*H325,2)</f>
        <v>0</v>
      </c>
      <c r="K325" s="225"/>
      <c r="L325" s="226"/>
      <c r="M325" s="227" t="s">
        <v>1</v>
      </c>
      <c r="N325" s="228" t="s">
        <v>38</v>
      </c>
      <c r="O325" s="76"/>
      <c r="P325" s="190">
        <f>O325*H325</f>
        <v>0</v>
      </c>
      <c r="Q325" s="190">
        <v>0.0047000000000000002</v>
      </c>
      <c r="R325" s="190">
        <f>Q325*H325</f>
        <v>1.6038938000000003</v>
      </c>
      <c r="S325" s="190">
        <v>0</v>
      </c>
      <c r="T325" s="19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2" t="s">
        <v>331</v>
      </c>
      <c r="AT325" s="192" t="s">
        <v>209</v>
      </c>
      <c r="AU325" s="192" t="s">
        <v>82</v>
      </c>
      <c r="AY325" s="18" t="s">
        <v>146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8" t="s">
        <v>80</v>
      </c>
      <c r="BK325" s="193">
        <f>ROUND(I325*H325,2)</f>
        <v>0</v>
      </c>
      <c r="BL325" s="18" t="s">
        <v>239</v>
      </c>
      <c r="BM325" s="192" t="s">
        <v>466</v>
      </c>
    </row>
    <row r="326" s="13" customFormat="1">
      <c r="A326" s="13"/>
      <c r="B326" s="194"/>
      <c r="C326" s="13"/>
      <c r="D326" s="195" t="s">
        <v>154</v>
      </c>
      <c r="E326" s="196" t="s">
        <v>1</v>
      </c>
      <c r="F326" s="197" t="s">
        <v>462</v>
      </c>
      <c r="G326" s="13"/>
      <c r="H326" s="198">
        <v>341.25400000000002</v>
      </c>
      <c r="I326" s="199"/>
      <c r="J326" s="13"/>
      <c r="K326" s="13"/>
      <c r="L326" s="194"/>
      <c r="M326" s="200"/>
      <c r="N326" s="201"/>
      <c r="O326" s="201"/>
      <c r="P326" s="201"/>
      <c r="Q326" s="201"/>
      <c r="R326" s="201"/>
      <c r="S326" s="201"/>
      <c r="T326" s="20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6" t="s">
        <v>154</v>
      </c>
      <c r="AU326" s="196" t="s">
        <v>82</v>
      </c>
      <c r="AV326" s="13" t="s">
        <v>82</v>
      </c>
      <c r="AW326" s="13" t="s">
        <v>30</v>
      </c>
      <c r="AX326" s="13" t="s">
        <v>80</v>
      </c>
      <c r="AY326" s="196" t="s">
        <v>146</v>
      </c>
    </row>
    <row r="327" s="2" customFormat="1" ht="24.15" customHeight="1">
      <c r="A327" s="37"/>
      <c r="B327" s="179"/>
      <c r="C327" s="180" t="s">
        <v>467</v>
      </c>
      <c r="D327" s="180" t="s">
        <v>148</v>
      </c>
      <c r="E327" s="181" t="s">
        <v>468</v>
      </c>
      <c r="F327" s="182" t="s">
        <v>469</v>
      </c>
      <c r="G327" s="183" t="s">
        <v>151</v>
      </c>
      <c r="H327" s="184">
        <v>49.130000000000003</v>
      </c>
      <c r="I327" s="185"/>
      <c r="J327" s="186">
        <f>ROUND(I327*H327,2)</f>
        <v>0</v>
      </c>
      <c r="K327" s="187"/>
      <c r="L327" s="38"/>
      <c r="M327" s="188" t="s">
        <v>1</v>
      </c>
      <c r="N327" s="189" t="s">
        <v>38</v>
      </c>
      <c r="O327" s="76"/>
      <c r="P327" s="190">
        <f>O327*H327</f>
        <v>0</v>
      </c>
      <c r="Q327" s="190">
        <v>0.00040000000000000002</v>
      </c>
      <c r="R327" s="190">
        <f>Q327*H327</f>
        <v>0.019652000000000003</v>
      </c>
      <c r="S327" s="190">
        <v>0</v>
      </c>
      <c r="T327" s="19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2" t="s">
        <v>239</v>
      </c>
      <c r="AT327" s="192" t="s">
        <v>148</v>
      </c>
      <c r="AU327" s="192" t="s">
        <v>82</v>
      </c>
      <c r="AY327" s="18" t="s">
        <v>146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8" t="s">
        <v>80</v>
      </c>
      <c r="BK327" s="193">
        <f>ROUND(I327*H327,2)</f>
        <v>0</v>
      </c>
      <c r="BL327" s="18" t="s">
        <v>239</v>
      </c>
      <c r="BM327" s="192" t="s">
        <v>470</v>
      </c>
    </row>
    <row r="328" s="15" customFormat="1">
      <c r="A328" s="15"/>
      <c r="B328" s="211"/>
      <c r="C328" s="15"/>
      <c r="D328" s="195" t="s">
        <v>154</v>
      </c>
      <c r="E328" s="212" t="s">
        <v>1</v>
      </c>
      <c r="F328" s="213" t="s">
        <v>442</v>
      </c>
      <c r="G328" s="15"/>
      <c r="H328" s="212" t="s">
        <v>1</v>
      </c>
      <c r="I328" s="214"/>
      <c r="J328" s="15"/>
      <c r="K328" s="15"/>
      <c r="L328" s="211"/>
      <c r="M328" s="215"/>
      <c r="N328" s="216"/>
      <c r="O328" s="216"/>
      <c r="P328" s="216"/>
      <c r="Q328" s="216"/>
      <c r="R328" s="216"/>
      <c r="S328" s="216"/>
      <c r="T328" s="21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12" t="s">
        <v>154</v>
      </c>
      <c r="AU328" s="212" t="s">
        <v>82</v>
      </c>
      <c r="AV328" s="15" t="s">
        <v>80</v>
      </c>
      <c r="AW328" s="15" t="s">
        <v>30</v>
      </c>
      <c r="AX328" s="15" t="s">
        <v>73</v>
      </c>
      <c r="AY328" s="212" t="s">
        <v>146</v>
      </c>
    </row>
    <row r="329" s="13" customFormat="1">
      <c r="A329" s="13"/>
      <c r="B329" s="194"/>
      <c r="C329" s="13"/>
      <c r="D329" s="195" t="s">
        <v>154</v>
      </c>
      <c r="E329" s="196" t="s">
        <v>1</v>
      </c>
      <c r="F329" s="197" t="s">
        <v>471</v>
      </c>
      <c r="G329" s="13"/>
      <c r="H329" s="198">
        <v>49.130000000000003</v>
      </c>
      <c r="I329" s="199"/>
      <c r="J329" s="13"/>
      <c r="K329" s="13"/>
      <c r="L329" s="194"/>
      <c r="M329" s="200"/>
      <c r="N329" s="201"/>
      <c r="O329" s="201"/>
      <c r="P329" s="201"/>
      <c r="Q329" s="201"/>
      <c r="R329" s="201"/>
      <c r="S329" s="201"/>
      <c r="T329" s="20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6" t="s">
        <v>154</v>
      </c>
      <c r="AU329" s="196" t="s">
        <v>82</v>
      </c>
      <c r="AV329" s="13" t="s">
        <v>82</v>
      </c>
      <c r="AW329" s="13" t="s">
        <v>30</v>
      </c>
      <c r="AX329" s="13" t="s">
        <v>80</v>
      </c>
      <c r="AY329" s="196" t="s">
        <v>146</v>
      </c>
    </row>
    <row r="330" s="2" customFormat="1" ht="44.25" customHeight="1">
      <c r="A330" s="37"/>
      <c r="B330" s="179"/>
      <c r="C330" s="218" t="s">
        <v>472</v>
      </c>
      <c r="D330" s="218" t="s">
        <v>209</v>
      </c>
      <c r="E330" s="219" t="s">
        <v>459</v>
      </c>
      <c r="F330" s="220" t="s">
        <v>460</v>
      </c>
      <c r="G330" s="221" t="s">
        <v>151</v>
      </c>
      <c r="H330" s="222">
        <v>28.25</v>
      </c>
      <c r="I330" s="223"/>
      <c r="J330" s="224">
        <f>ROUND(I330*H330,2)</f>
        <v>0</v>
      </c>
      <c r="K330" s="225"/>
      <c r="L330" s="226"/>
      <c r="M330" s="227" t="s">
        <v>1</v>
      </c>
      <c r="N330" s="228" t="s">
        <v>38</v>
      </c>
      <c r="O330" s="76"/>
      <c r="P330" s="190">
        <f>O330*H330</f>
        <v>0</v>
      </c>
      <c r="Q330" s="190">
        <v>0.0054000000000000003</v>
      </c>
      <c r="R330" s="190">
        <f>Q330*H330</f>
        <v>0.15255000000000002</v>
      </c>
      <c r="S330" s="190">
        <v>0</v>
      </c>
      <c r="T330" s="19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2" t="s">
        <v>331</v>
      </c>
      <c r="AT330" s="192" t="s">
        <v>209</v>
      </c>
      <c r="AU330" s="192" t="s">
        <v>82</v>
      </c>
      <c r="AY330" s="18" t="s">
        <v>146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8" t="s">
        <v>80</v>
      </c>
      <c r="BK330" s="193">
        <f>ROUND(I330*H330,2)</f>
        <v>0</v>
      </c>
      <c r="BL330" s="18" t="s">
        <v>239</v>
      </c>
      <c r="BM330" s="192" t="s">
        <v>473</v>
      </c>
    </row>
    <row r="331" s="13" customFormat="1">
      <c r="A331" s="13"/>
      <c r="B331" s="194"/>
      <c r="C331" s="13"/>
      <c r="D331" s="195" t="s">
        <v>154</v>
      </c>
      <c r="E331" s="196" t="s">
        <v>1</v>
      </c>
      <c r="F331" s="197" t="s">
        <v>474</v>
      </c>
      <c r="G331" s="13"/>
      <c r="H331" s="198">
        <v>28.25</v>
      </c>
      <c r="I331" s="199"/>
      <c r="J331" s="13"/>
      <c r="K331" s="13"/>
      <c r="L331" s="194"/>
      <c r="M331" s="200"/>
      <c r="N331" s="201"/>
      <c r="O331" s="201"/>
      <c r="P331" s="201"/>
      <c r="Q331" s="201"/>
      <c r="R331" s="201"/>
      <c r="S331" s="201"/>
      <c r="T331" s="20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6" t="s">
        <v>154</v>
      </c>
      <c r="AU331" s="196" t="s">
        <v>82</v>
      </c>
      <c r="AV331" s="13" t="s">
        <v>82</v>
      </c>
      <c r="AW331" s="13" t="s">
        <v>30</v>
      </c>
      <c r="AX331" s="13" t="s">
        <v>80</v>
      </c>
      <c r="AY331" s="196" t="s">
        <v>146</v>
      </c>
    </row>
    <row r="332" s="2" customFormat="1" ht="55.5" customHeight="1">
      <c r="A332" s="37"/>
      <c r="B332" s="179"/>
      <c r="C332" s="218" t="s">
        <v>475</v>
      </c>
      <c r="D332" s="218" t="s">
        <v>209</v>
      </c>
      <c r="E332" s="219" t="s">
        <v>464</v>
      </c>
      <c r="F332" s="220" t="s">
        <v>465</v>
      </c>
      <c r="G332" s="221" t="s">
        <v>151</v>
      </c>
      <c r="H332" s="222">
        <v>28.25</v>
      </c>
      <c r="I332" s="223"/>
      <c r="J332" s="224">
        <f>ROUND(I332*H332,2)</f>
        <v>0</v>
      </c>
      <c r="K332" s="225"/>
      <c r="L332" s="226"/>
      <c r="M332" s="227" t="s">
        <v>1</v>
      </c>
      <c r="N332" s="228" t="s">
        <v>38</v>
      </c>
      <c r="O332" s="76"/>
      <c r="P332" s="190">
        <f>O332*H332</f>
        <v>0</v>
      </c>
      <c r="Q332" s="190">
        <v>0.0047000000000000002</v>
      </c>
      <c r="R332" s="190">
        <f>Q332*H332</f>
        <v>0.132775</v>
      </c>
      <c r="S332" s="190">
        <v>0</v>
      </c>
      <c r="T332" s="19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2" t="s">
        <v>331</v>
      </c>
      <c r="AT332" s="192" t="s">
        <v>209</v>
      </c>
      <c r="AU332" s="192" t="s">
        <v>82</v>
      </c>
      <c r="AY332" s="18" t="s">
        <v>146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18" t="s">
        <v>80</v>
      </c>
      <c r="BK332" s="193">
        <f>ROUND(I332*H332,2)</f>
        <v>0</v>
      </c>
      <c r="BL332" s="18" t="s">
        <v>239</v>
      </c>
      <c r="BM332" s="192" t="s">
        <v>476</v>
      </c>
    </row>
    <row r="333" s="13" customFormat="1">
      <c r="A333" s="13"/>
      <c r="B333" s="194"/>
      <c r="C333" s="13"/>
      <c r="D333" s="195" t="s">
        <v>154</v>
      </c>
      <c r="E333" s="196" t="s">
        <v>1</v>
      </c>
      <c r="F333" s="197" t="s">
        <v>474</v>
      </c>
      <c r="G333" s="13"/>
      <c r="H333" s="198">
        <v>28.25</v>
      </c>
      <c r="I333" s="199"/>
      <c r="J333" s="13"/>
      <c r="K333" s="13"/>
      <c r="L333" s="194"/>
      <c r="M333" s="200"/>
      <c r="N333" s="201"/>
      <c r="O333" s="201"/>
      <c r="P333" s="201"/>
      <c r="Q333" s="201"/>
      <c r="R333" s="201"/>
      <c r="S333" s="201"/>
      <c r="T333" s="20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6" t="s">
        <v>154</v>
      </c>
      <c r="AU333" s="196" t="s">
        <v>82</v>
      </c>
      <c r="AV333" s="13" t="s">
        <v>82</v>
      </c>
      <c r="AW333" s="13" t="s">
        <v>30</v>
      </c>
      <c r="AX333" s="13" t="s">
        <v>80</v>
      </c>
      <c r="AY333" s="196" t="s">
        <v>146</v>
      </c>
    </row>
    <row r="334" s="2" customFormat="1" ht="24.15" customHeight="1">
      <c r="A334" s="37"/>
      <c r="B334" s="179"/>
      <c r="C334" s="180" t="s">
        <v>477</v>
      </c>
      <c r="D334" s="180" t="s">
        <v>148</v>
      </c>
      <c r="E334" s="181" t="s">
        <v>478</v>
      </c>
      <c r="F334" s="182" t="s">
        <v>479</v>
      </c>
      <c r="G334" s="183" t="s">
        <v>151</v>
      </c>
      <c r="H334" s="184">
        <v>42.280999999999999</v>
      </c>
      <c r="I334" s="185"/>
      <c r="J334" s="186">
        <f>ROUND(I334*H334,2)</f>
        <v>0</v>
      </c>
      <c r="K334" s="187"/>
      <c r="L334" s="38"/>
      <c r="M334" s="188" t="s">
        <v>1</v>
      </c>
      <c r="N334" s="189" t="s">
        <v>38</v>
      </c>
      <c r="O334" s="76"/>
      <c r="P334" s="190">
        <f>O334*H334</f>
        <v>0</v>
      </c>
      <c r="Q334" s="190">
        <v>4.0000000000000003E-05</v>
      </c>
      <c r="R334" s="190">
        <f>Q334*H334</f>
        <v>0.0016912400000000001</v>
      </c>
      <c r="S334" s="190">
        <v>0</v>
      </c>
      <c r="T334" s="19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2" t="s">
        <v>239</v>
      </c>
      <c r="AT334" s="192" t="s">
        <v>148</v>
      </c>
      <c r="AU334" s="192" t="s">
        <v>82</v>
      </c>
      <c r="AY334" s="18" t="s">
        <v>146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8" t="s">
        <v>80</v>
      </c>
      <c r="BK334" s="193">
        <f>ROUND(I334*H334,2)</f>
        <v>0</v>
      </c>
      <c r="BL334" s="18" t="s">
        <v>239</v>
      </c>
      <c r="BM334" s="192" t="s">
        <v>480</v>
      </c>
    </row>
    <row r="335" s="13" customFormat="1">
      <c r="A335" s="13"/>
      <c r="B335" s="194"/>
      <c r="C335" s="13"/>
      <c r="D335" s="195" t="s">
        <v>154</v>
      </c>
      <c r="E335" s="196" t="s">
        <v>1</v>
      </c>
      <c r="F335" s="197" t="s">
        <v>481</v>
      </c>
      <c r="G335" s="13"/>
      <c r="H335" s="198">
        <v>42.280999999999999</v>
      </c>
      <c r="I335" s="199"/>
      <c r="J335" s="13"/>
      <c r="K335" s="13"/>
      <c r="L335" s="194"/>
      <c r="M335" s="200"/>
      <c r="N335" s="201"/>
      <c r="O335" s="201"/>
      <c r="P335" s="201"/>
      <c r="Q335" s="201"/>
      <c r="R335" s="201"/>
      <c r="S335" s="201"/>
      <c r="T335" s="20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6" t="s">
        <v>154</v>
      </c>
      <c r="AU335" s="196" t="s">
        <v>82</v>
      </c>
      <c r="AV335" s="13" t="s">
        <v>82</v>
      </c>
      <c r="AW335" s="13" t="s">
        <v>30</v>
      </c>
      <c r="AX335" s="13" t="s">
        <v>73</v>
      </c>
      <c r="AY335" s="196" t="s">
        <v>146</v>
      </c>
    </row>
    <row r="336" s="14" customFormat="1">
      <c r="A336" s="14"/>
      <c r="B336" s="203"/>
      <c r="C336" s="14"/>
      <c r="D336" s="195" t="s">
        <v>154</v>
      </c>
      <c r="E336" s="204" t="s">
        <v>1</v>
      </c>
      <c r="F336" s="205" t="s">
        <v>167</v>
      </c>
      <c r="G336" s="14"/>
      <c r="H336" s="206">
        <v>42.280999999999999</v>
      </c>
      <c r="I336" s="207"/>
      <c r="J336" s="14"/>
      <c r="K336" s="14"/>
      <c r="L336" s="203"/>
      <c r="M336" s="208"/>
      <c r="N336" s="209"/>
      <c r="O336" s="209"/>
      <c r="P336" s="209"/>
      <c r="Q336" s="209"/>
      <c r="R336" s="209"/>
      <c r="S336" s="209"/>
      <c r="T336" s="21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4" t="s">
        <v>154</v>
      </c>
      <c r="AU336" s="204" t="s">
        <v>82</v>
      </c>
      <c r="AV336" s="14" t="s">
        <v>152</v>
      </c>
      <c r="AW336" s="14" t="s">
        <v>30</v>
      </c>
      <c r="AX336" s="14" t="s">
        <v>80</v>
      </c>
      <c r="AY336" s="204" t="s">
        <v>146</v>
      </c>
    </row>
    <row r="337" s="2" customFormat="1" ht="24.15" customHeight="1">
      <c r="A337" s="37"/>
      <c r="B337" s="179"/>
      <c r="C337" s="218" t="s">
        <v>482</v>
      </c>
      <c r="D337" s="218" t="s">
        <v>209</v>
      </c>
      <c r="E337" s="219" t="s">
        <v>483</v>
      </c>
      <c r="F337" s="220" t="s">
        <v>484</v>
      </c>
      <c r="G337" s="221" t="s">
        <v>151</v>
      </c>
      <c r="H337" s="222">
        <v>48.622999999999998</v>
      </c>
      <c r="I337" s="223"/>
      <c r="J337" s="224">
        <f>ROUND(I337*H337,2)</f>
        <v>0</v>
      </c>
      <c r="K337" s="225"/>
      <c r="L337" s="226"/>
      <c r="M337" s="227" t="s">
        <v>1</v>
      </c>
      <c r="N337" s="228" t="s">
        <v>38</v>
      </c>
      <c r="O337" s="76"/>
      <c r="P337" s="190">
        <f>O337*H337</f>
        <v>0</v>
      </c>
      <c r="Q337" s="190">
        <v>0.00029999999999999997</v>
      </c>
      <c r="R337" s="190">
        <f>Q337*H337</f>
        <v>0.014586899999999998</v>
      </c>
      <c r="S337" s="190">
        <v>0</v>
      </c>
      <c r="T337" s="19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2" t="s">
        <v>331</v>
      </c>
      <c r="AT337" s="192" t="s">
        <v>209</v>
      </c>
      <c r="AU337" s="192" t="s">
        <v>82</v>
      </c>
      <c r="AY337" s="18" t="s">
        <v>146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8" t="s">
        <v>80</v>
      </c>
      <c r="BK337" s="193">
        <f>ROUND(I337*H337,2)</f>
        <v>0</v>
      </c>
      <c r="BL337" s="18" t="s">
        <v>239</v>
      </c>
      <c r="BM337" s="192" t="s">
        <v>485</v>
      </c>
    </row>
    <row r="338" s="13" customFormat="1">
      <c r="A338" s="13"/>
      <c r="B338" s="194"/>
      <c r="C338" s="13"/>
      <c r="D338" s="195" t="s">
        <v>154</v>
      </c>
      <c r="E338" s="196" t="s">
        <v>1</v>
      </c>
      <c r="F338" s="197" t="s">
        <v>486</v>
      </c>
      <c r="G338" s="13"/>
      <c r="H338" s="198">
        <v>48.622999999999998</v>
      </c>
      <c r="I338" s="199"/>
      <c r="J338" s="13"/>
      <c r="K338" s="13"/>
      <c r="L338" s="194"/>
      <c r="M338" s="200"/>
      <c r="N338" s="201"/>
      <c r="O338" s="201"/>
      <c r="P338" s="201"/>
      <c r="Q338" s="201"/>
      <c r="R338" s="201"/>
      <c r="S338" s="201"/>
      <c r="T338" s="20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6" t="s">
        <v>154</v>
      </c>
      <c r="AU338" s="196" t="s">
        <v>82</v>
      </c>
      <c r="AV338" s="13" t="s">
        <v>82</v>
      </c>
      <c r="AW338" s="13" t="s">
        <v>30</v>
      </c>
      <c r="AX338" s="13" t="s">
        <v>80</v>
      </c>
      <c r="AY338" s="196" t="s">
        <v>146</v>
      </c>
    </row>
    <row r="339" s="2" customFormat="1" ht="33" customHeight="1">
      <c r="A339" s="37"/>
      <c r="B339" s="179"/>
      <c r="C339" s="180" t="s">
        <v>487</v>
      </c>
      <c r="D339" s="180" t="s">
        <v>148</v>
      </c>
      <c r="E339" s="181" t="s">
        <v>488</v>
      </c>
      <c r="F339" s="182" t="s">
        <v>489</v>
      </c>
      <c r="G339" s="183" t="s">
        <v>355</v>
      </c>
      <c r="H339" s="184">
        <v>45.957999999999998</v>
      </c>
      <c r="I339" s="185"/>
      <c r="J339" s="186">
        <f>ROUND(I339*H339,2)</f>
        <v>0</v>
      </c>
      <c r="K339" s="187"/>
      <c r="L339" s="38"/>
      <c r="M339" s="188" t="s">
        <v>1</v>
      </c>
      <c r="N339" s="189" t="s">
        <v>38</v>
      </c>
      <c r="O339" s="76"/>
      <c r="P339" s="190">
        <f>O339*H339</f>
        <v>0</v>
      </c>
      <c r="Q339" s="190">
        <v>0.00016000000000000001</v>
      </c>
      <c r="R339" s="190">
        <f>Q339*H339</f>
        <v>0.0073532800000000002</v>
      </c>
      <c r="S339" s="190">
        <v>0</v>
      </c>
      <c r="T339" s="19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2" t="s">
        <v>239</v>
      </c>
      <c r="AT339" s="192" t="s">
        <v>148</v>
      </c>
      <c r="AU339" s="192" t="s">
        <v>82</v>
      </c>
      <c r="AY339" s="18" t="s">
        <v>146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8" t="s">
        <v>80</v>
      </c>
      <c r="BK339" s="193">
        <f>ROUND(I339*H339,2)</f>
        <v>0</v>
      </c>
      <c r="BL339" s="18" t="s">
        <v>239</v>
      </c>
      <c r="BM339" s="192" t="s">
        <v>490</v>
      </c>
    </row>
    <row r="340" s="13" customFormat="1">
      <c r="A340" s="13"/>
      <c r="B340" s="194"/>
      <c r="C340" s="13"/>
      <c r="D340" s="195" t="s">
        <v>154</v>
      </c>
      <c r="E340" s="196" t="s">
        <v>1</v>
      </c>
      <c r="F340" s="197" t="s">
        <v>491</v>
      </c>
      <c r="G340" s="13"/>
      <c r="H340" s="198">
        <v>31.898</v>
      </c>
      <c r="I340" s="199"/>
      <c r="J340" s="13"/>
      <c r="K340" s="13"/>
      <c r="L340" s="194"/>
      <c r="M340" s="200"/>
      <c r="N340" s="201"/>
      <c r="O340" s="201"/>
      <c r="P340" s="201"/>
      <c r="Q340" s="201"/>
      <c r="R340" s="201"/>
      <c r="S340" s="201"/>
      <c r="T340" s="20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6" t="s">
        <v>154</v>
      </c>
      <c r="AU340" s="196" t="s">
        <v>82</v>
      </c>
      <c r="AV340" s="13" t="s">
        <v>82</v>
      </c>
      <c r="AW340" s="13" t="s">
        <v>30</v>
      </c>
      <c r="AX340" s="13" t="s">
        <v>73</v>
      </c>
      <c r="AY340" s="196" t="s">
        <v>146</v>
      </c>
    </row>
    <row r="341" s="13" customFormat="1">
      <c r="A341" s="13"/>
      <c r="B341" s="194"/>
      <c r="C341" s="13"/>
      <c r="D341" s="195" t="s">
        <v>154</v>
      </c>
      <c r="E341" s="196" t="s">
        <v>1</v>
      </c>
      <c r="F341" s="197" t="s">
        <v>492</v>
      </c>
      <c r="G341" s="13"/>
      <c r="H341" s="198">
        <v>14.060000000000001</v>
      </c>
      <c r="I341" s="199"/>
      <c r="J341" s="13"/>
      <c r="K341" s="13"/>
      <c r="L341" s="194"/>
      <c r="M341" s="200"/>
      <c r="N341" s="201"/>
      <c r="O341" s="201"/>
      <c r="P341" s="201"/>
      <c r="Q341" s="201"/>
      <c r="R341" s="201"/>
      <c r="S341" s="201"/>
      <c r="T341" s="20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6" t="s">
        <v>154</v>
      </c>
      <c r="AU341" s="196" t="s">
        <v>82</v>
      </c>
      <c r="AV341" s="13" t="s">
        <v>82</v>
      </c>
      <c r="AW341" s="13" t="s">
        <v>30</v>
      </c>
      <c r="AX341" s="13" t="s">
        <v>73</v>
      </c>
      <c r="AY341" s="196" t="s">
        <v>146</v>
      </c>
    </row>
    <row r="342" s="14" customFormat="1">
      <c r="A342" s="14"/>
      <c r="B342" s="203"/>
      <c r="C342" s="14"/>
      <c r="D342" s="195" t="s">
        <v>154</v>
      </c>
      <c r="E342" s="204" t="s">
        <v>1</v>
      </c>
      <c r="F342" s="205" t="s">
        <v>167</v>
      </c>
      <c r="G342" s="14"/>
      <c r="H342" s="206">
        <v>45.957999999999998</v>
      </c>
      <c r="I342" s="207"/>
      <c r="J342" s="14"/>
      <c r="K342" s="14"/>
      <c r="L342" s="203"/>
      <c r="M342" s="208"/>
      <c r="N342" s="209"/>
      <c r="O342" s="209"/>
      <c r="P342" s="209"/>
      <c r="Q342" s="209"/>
      <c r="R342" s="209"/>
      <c r="S342" s="209"/>
      <c r="T342" s="21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4" t="s">
        <v>154</v>
      </c>
      <c r="AU342" s="204" t="s">
        <v>82</v>
      </c>
      <c r="AV342" s="14" t="s">
        <v>152</v>
      </c>
      <c r="AW342" s="14" t="s">
        <v>30</v>
      </c>
      <c r="AX342" s="14" t="s">
        <v>80</v>
      </c>
      <c r="AY342" s="204" t="s">
        <v>146</v>
      </c>
    </row>
    <row r="343" s="2" customFormat="1" ht="37.8" customHeight="1">
      <c r="A343" s="37"/>
      <c r="B343" s="179"/>
      <c r="C343" s="180" t="s">
        <v>493</v>
      </c>
      <c r="D343" s="180" t="s">
        <v>148</v>
      </c>
      <c r="E343" s="181" t="s">
        <v>494</v>
      </c>
      <c r="F343" s="182" t="s">
        <v>495</v>
      </c>
      <c r="G343" s="183" t="s">
        <v>151</v>
      </c>
      <c r="H343" s="184">
        <v>1.7</v>
      </c>
      <c r="I343" s="185"/>
      <c r="J343" s="186">
        <f>ROUND(I343*H343,2)</f>
        <v>0</v>
      </c>
      <c r="K343" s="187"/>
      <c r="L343" s="38"/>
      <c r="M343" s="188" t="s">
        <v>1</v>
      </c>
      <c r="N343" s="189" t="s">
        <v>38</v>
      </c>
      <c r="O343" s="76"/>
      <c r="P343" s="190">
        <f>O343*H343</f>
        <v>0</v>
      </c>
      <c r="Q343" s="190">
        <v>3.0000000000000001E-05</v>
      </c>
      <c r="R343" s="190">
        <f>Q343*H343</f>
        <v>5.1E-05</v>
      </c>
      <c r="S343" s="190">
        <v>0</v>
      </c>
      <c r="T343" s="19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2" t="s">
        <v>239</v>
      </c>
      <c r="AT343" s="192" t="s">
        <v>148</v>
      </c>
      <c r="AU343" s="192" t="s">
        <v>82</v>
      </c>
      <c r="AY343" s="18" t="s">
        <v>146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18" t="s">
        <v>80</v>
      </c>
      <c r="BK343" s="193">
        <f>ROUND(I343*H343,2)</f>
        <v>0</v>
      </c>
      <c r="BL343" s="18" t="s">
        <v>239</v>
      </c>
      <c r="BM343" s="192" t="s">
        <v>496</v>
      </c>
    </row>
    <row r="344" s="15" customFormat="1">
      <c r="A344" s="15"/>
      <c r="B344" s="211"/>
      <c r="C344" s="15"/>
      <c r="D344" s="195" t="s">
        <v>154</v>
      </c>
      <c r="E344" s="212" t="s">
        <v>1</v>
      </c>
      <c r="F344" s="213" t="s">
        <v>497</v>
      </c>
      <c r="G344" s="15"/>
      <c r="H344" s="212" t="s">
        <v>1</v>
      </c>
      <c r="I344" s="214"/>
      <c r="J344" s="15"/>
      <c r="K344" s="15"/>
      <c r="L344" s="211"/>
      <c r="M344" s="215"/>
      <c r="N344" s="216"/>
      <c r="O344" s="216"/>
      <c r="P344" s="216"/>
      <c r="Q344" s="216"/>
      <c r="R344" s="216"/>
      <c r="S344" s="216"/>
      <c r="T344" s="217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12" t="s">
        <v>154</v>
      </c>
      <c r="AU344" s="212" t="s">
        <v>82</v>
      </c>
      <c r="AV344" s="15" t="s">
        <v>80</v>
      </c>
      <c r="AW344" s="15" t="s">
        <v>30</v>
      </c>
      <c r="AX344" s="15" t="s">
        <v>73</v>
      </c>
      <c r="AY344" s="212" t="s">
        <v>146</v>
      </c>
    </row>
    <row r="345" s="13" customFormat="1">
      <c r="A345" s="13"/>
      <c r="B345" s="194"/>
      <c r="C345" s="13"/>
      <c r="D345" s="195" t="s">
        <v>154</v>
      </c>
      <c r="E345" s="196" t="s">
        <v>1</v>
      </c>
      <c r="F345" s="197" t="s">
        <v>498</v>
      </c>
      <c r="G345" s="13"/>
      <c r="H345" s="198">
        <v>1.7</v>
      </c>
      <c r="I345" s="199"/>
      <c r="J345" s="13"/>
      <c r="K345" s="13"/>
      <c r="L345" s="194"/>
      <c r="M345" s="200"/>
      <c r="N345" s="201"/>
      <c r="O345" s="201"/>
      <c r="P345" s="201"/>
      <c r="Q345" s="201"/>
      <c r="R345" s="201"/>
      <c r="S345" s="201"/>
      <c r="T345" s="20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6" t="s">
        <v>154</v>
      </c>
      <c r="AU345" s="196" t="s">
        <v>82</v>
      </c>
      <c r="AV345" s="13" t="s">
        <v>82</v>
      </c>
      <c r="AW345" s="13" t="s">
        <v>30</v>
      </c>
      <c r="AX345" s="13" t="s">
        <v>80</v>
      </c>
      <c r="AY345" s="196" t="s">
        <v>146</v>
      </c>
    </row>
    <row r="346" s="2" customFormat="1" ht="24.15" customHeight="1">
      <c r="A346" s="37"/>
      <c r="B346" s="179"/>
      <c r="C346" s="218" t="s">
        <v>499</v>
      </c>
      <c r="D346" s="218" t="s">
        <v>209</v>
      </c>
      <c r="E346" s="219" t="s">
        <v>500</v>
      </c>
      <c r="F346" s="220" t="s">
        <v>501</v>
      </c>
      <c r="G346" s="221" t="s">
        <v>151</v>
      </c>
      <c r="H346" s="222">
        <v>1.9550000000000001</v>
      </c>
      <c r="I346" s="223"/>
      <c r="J346" s="224">
        <f>ROUND(I346*H346,2)</f>
        <v>0</v>
      </c>
      <c r="K346" s="225"/>
      <c r="L346" s="226"/>
      <c r="M346" s="227" t="s">
        <v>1</v>
      </c>
      <c r="N346" s="228" t="s">
        <v>38</v>
      </c>
      <c r="O346" s="76"/>
      <c r="P346" s="190">
        <f>O346*H346</f>
        <v>0</v>
      </c>
      <c r="Q346" s="190">
        <v>0.0019</v>
      </c>
      <c r="R346" s="190">
        <f>Q346*H346</f>
        <v>0.0037144999999999999</v>
      </c>
      <c r="S346" s="190">
        <v>0</v>
      </c>
      <c r="T346" s="19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2" t="s">
        <v>331</v>
      </c>
      <c r="AT346" s="192" t="s">
        <v>209</v>
      </c>
      <c r="AU346" s="192" t="s">
        <v>82</v>
      </c>
      <c r="AY346" s="18" t="s">
        <v>146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8" t="s">
        <v>80</v>
      </c>
      <c r="BK346" s="193">
        <f>ROUND(I346*H346,2)</f>
        <v>0</v>
      </c>
      <c r="BL346" s="18" t="s">
        <v>239</v>
      </c>
      <c r="BM346" s="192" t="s">
        <v>502</v>
      </c>
    </row>
    <row r="347" s="13" customFormat="1">
      <c r="A347" s="13"/>
      <c r="B347" s="194"/>
      <c r="C347" s="13"/>
      <c r="D347" s="195" t="s">
        <v>154</v>
      </c>
      <c r="E347" s="196" t="s">
        <v>1</v>
      </c>
      <c r="F347" s="197" t="s">
        <v>503</v>
      </c>
      <c r="G347" s="13"/>
      <c r="H347" s="198">
        <v>1.9550000000000001</v>
      </c>
      <c r="I347" s="199"/>
      <c r="J347" s="13"/>
      <c r="K347" s="13"/>
      <c r="L347" s="194"/>
      <c r="M347" s="200"/>
      <c r="N347" s="201"/>
      <c r="O347" s="201"/>
      <c r="P347" s="201"/>
      <c r="Q347" s="201"/>
      <c r="R347" s="201"/>
      <c r="S347" s="201"/>
      <c r="T347" s="20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6" t="s">
        <v>154</v>
      </c>
      <c r="AU347" s="196" t="s">
        <v>82</v>
      </c>
      <c r="AV347" s="13" t="s">
        <v>82</v>
      </c>
      <c r="AW347" s="13" t="s">
        <v>30</v>
      </c>
      <c r="AX347" s="13" t="s">
        <v>80</v>
      </c>
      <c r="AY347" s="196" t="s">
        <v>146</v>
      </c>
    </row>
    <row r="348" s="2" customFormat="1" ht="49.05" customHeight="1">
      <c r="A348" s="37"/>
      <c r="B348" s="179"/>
      <c r="C348" s="180" t="s">
        <v>504</v>
      </c>
      <c r="D348" s="180" t="s">
        <v>148</v>
      </c>
      <c r="E348" s="181" t="s">
        <v>505</v>
      </c>
      <c r="F348" s="182" t="s">
        <v>506</v>
      </c>
      <c r="G348" s="183" t="s">
        <v>183</v>
      </c>
      <c r="H348" s="184">
        <v>4.1139999999999999</v>
      </c>
      <c r="I348" s="185"/>
      <c r="J348" s="186">
        <f>ROUND(I348*H348,2)</f>
        <v>0</v>
      </c>
      <c r="K348" s="187"/>
      <c r="L348" s="38"/>
      <c r="M348" s="188" t="s">
        <v>1</v>
      </c>
      <c r="N348" s="189" t="s">
        <v>38</v>
      </c>
      <c r="O348" s="76"/>
      <c r="P348" s="190">
        <f>O348*H348</f>
        <v>0</v>
      </c>
      <c r="Q348" s="190">
        <v>0</v>
      </c>
      <c r="R348" s="190">
        <f>Q348*H348</f>
        <v>0</v>
      </c>
      <c r="S348" s="190">
        <v>0</v>
      </c>
      <c r="T348" s="19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2" t="s">
        <v>239</v>
      </c>
      <c r="AT348" s="192" t="s">
        <v>148</v>
      </c>
      <c r="AU348" s="192" t="s">
        <v>82</v>
      </c>
      <c r="AY348" s="18" t="s">
        <v>146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8" t="s">
        <v>80</v>
      </c>
      <c r="BK348" s="193">
        <f>ROUND(I348*H348,2)</f>
        <v>0</v>
      </c>
      <c r="BL348" s="18" t="s">
        <v>239</v>
      </c>
      <c r="BM348" s="192" t="s">
        <v>507</v>
      </c>
    </row>
    <row r="349" s="12" customFormat="1" ht="22.8" customHeight="1">
      <c r="A349" s="12"/>
      <c r="B349" s="166"/>
      <c r="C349" s="12"/>
      <c r="D349" s="167" t="s">
        <v>72</v>
      </c>
      <c r="E349" s="177" t="s">
        <v>508</v>
      </c>
      <c r="F349" s="177" t="s">
        <v>509</v>
      </c>
      <c r="G349" s="12"/>
      <c r="H349" s="12"/>
      <c r="I349" s="169"/>
      <c r="J349" s="178">
        <f>BK349</f>
        <v>0</v>
      </c>
      <c r="K349" s="12"/>
      <c r="L349" s="166"/>
      <c r="M349" s="171"/>
      <c r="N349" s="172"/>
      <c r="O349" s="172"/>
      <c r="P349" s="173">
        <f>SUM(P350:P398)</f>
        <v>0</v>
      </c>
      <c r="Q349" s="172"/>
      <c r="R349" s="173">
        <f>SUM(R350:R398)</f>
        <v>0.63081549999999997</v>
      </c>
      <c r="S349" s="172"/>
      <c r="T349" s="174">
        <f>SUM(T350:T398)</f>
        <v>0.80482999999999993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67" t="s">
        <v>82</v>
      </c>
      <c r="AT349" s="175" t="s">
        <v>72</v>
      </c>
      <c r="AU349" s="175" t="s">
        <v>80</v>
      </c>
      <c r="AY349" s="167" t="s">
        <v>146</v>
      </c>
      <c r="BK349" s="176">
        <f>SUM(BK350:BK398)</f>
        <v>0</v>
      </c>
    </row>
    <row r="350" s="2" customFormat="1" ht="37.8" customHeight="1">
      <c r="A350" s="37"/>
      <c r="B350" s="179"/>
      <c r="C350" s="180" t="s">
        <v>510</v>
      </c>
      <c r="D350" s="180" t="s">
        <v>148</v>
      </c>
      <c r="E350" s="181" t="s">
        <v>511</v>
      </c>
      <c r="F350" s="182" t="s">
        <v>512</v>
      </c>
      <c r="G350" s="183" t="s">
        <v>151</v>
      </c>
      <c r="H350" s="184">
        <v>53.299999999999997</v>
      </c>
      <c r="I350" s="185"/>
      <c r="J350" s="186">
        <f>ROUND(I350*H350,2)</f>
        <v>0</v>
      </c>
      <c r="K350" s="187"/>
      <c r="L350" s="38"/>
      <c r="M350" s="188" t="s">
        <v>1</v>
      </c>
      <c r="N350" s="189" t="s">
        <v>38</v>
      </c>
      <c r="O350" s="76"/>
      <c r="P350" s="190">
        <f>O350*H350</f>
        <v>0</v>
      </c>
      <c r="Q350" s="190">
        <v>0</v>
      </c>
      <c r="R350" s="190">
        <f>Q350*H350</f>
        <v>0</v>
      </c>
      <c r="S350" s="190">
        <v>0</v>
      </c>
      <c r="T350" s="19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2" t="s">
        <v>239</v>
      </c>
      <c r="AT350" s="192" t="s">
        <v>148</v>
      </c>
      <c r="AU350" s="192" t="s">
        <v>82</v>
      </c>
      <c r="AY350" s="18" t="s">
        <v>146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18" t="s">
        <v>80</v>
      </c>
      <c r="BK350" s="193">
        <f>ROUND(I350*H350,2)</f>
        <v>0</v>
      </c>
      <c r="BL350" s="18" t="s">
        <v>239</v>
      </c>
      <c r="BM350" s="192" t="s">
        <v>513</v>
      </c>
    </row>
    <row r="351" s="15" customFormat="1">
      <c r="A351" s="15"/>
      <c r="B351" s="211"/>
      <c r="C351" s="15"/>
      <c r="D351" s="195" t="s">
        <v>154</v>
      </c>
      <c r="E351" s="212" t="s">
        <v>1</v>
      </c>
      <c r="F351" s="213" t="s">
        <v>514</v>
      </c>
      <c r="G351" s="15"/>
      <c r="H351" s="212" t="s">
        <v>1</v>
      </c>
      <c r="I351" s="214"/>
      <c r="J351" s="15"/>
      <c r="K351" s="15"/>
      <c r="L351" s="211"/>
      <c r="M351" s="215"/>
      <c r="N351" s="216"/>
      <c r="O351" s="216"/>
      <c r="P351" s="216"/>
      <c r="Q351" s="216"/>
      <c r="R351" s="216"/>
      <c r="S351" s="216"/>
      <c r="T351" s="21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12" t="s">
        <v>154</v>
      </c>
      <c r="AU351" s="212" t="s">
        <v>82</v>
      </c>
      <c r="AV351" s="15" t="s">
        <v>80</v>
      </c>
      <c r="AW351" s="15" t="s">
        <v>30</v>
      </c>
      <c r="AX351" s="15" t="s">
        <v>73</v>
      </c>
      <c r="AY351" s="212" t="s">
        <v>146</v>
      </c>
    </row>
    <row r="352" s="13" customFormat="1">
      <c r="A352" s="13"/>
      <c r="B352" s="194"/>
      <c r="C352" s="13"/>
      <c r="D352" s="195" t="s">
        <v>154</v>
      </c>
      <c r="E352" s="196" t="s">
        <v>1</v>
      </c>
      <c r="F352" s="197" t="s">
        <v>515</v>
      </c>
      <c r="G352" s="13"/>
      <c r="H352" s="198">
        <v>53.299999999999997</v>
      </c>
      <c r="I352" s="199"/>
      <c r="J352" s="13"/>
      <c r="K352" s="13"/>
      <c r="L352" s="194"/>
      <c r="M352" s="200"/>
      <c r="N352" s="201"/>
      <c r="O352" s="201"/>
      <c r="P352" s="201"/>
      <c r="Q352" s="201"/>
      <c r="R352" s="201"/>
      <c r="S352" s="201"/>
      <c r="T352" s="20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6" t="s">
        <v>154</v>
      </c>
      <c r="AU352" s="196" t="s">
        <v>82</v>
      </c>
      <c r="AV352" s="13" t="s">
        <v>82</v>
      </c>
      <c r="AW352" s="13" t="s">
        <v>30</v>
      </c>
      <c r="AX352" s="13" t="s">
        <v>80</v>
      </c>
      <c r="AY352" s="196" t="s">
        <v>146</v>
      </c>
    </row>
    <row r="353" s="2" customFormat="1" ht="16.5" customHeight="1">
      <c r="A353" s="37"/>
      <c r="B353" s="179"/>
      <c r="C353" s="218" t="s">
        <v>516</v>
      </c>
      <c r="D353" s="218" t="s">
        <v>209</v>
      </c>
      <c r="E353" s="219" t="s">
        <v>434</v>
      </c>
      <c r="F353" s="220" t="s">
        <v>435</v>
      </c>
      <c r="G353" s="221" t="s">
        <v>183</v>
      </c>
      <c r="H353" s="222">
        <v>0.016</v>
      </c>
      <c r="I353" s="223"/>
      <c r="J353" s="224">
        <f>ROUND(I353*H353,2)</f>
        <v>0</v>
      </c>
      <c r="K353" s="225"/>
      <c r="L353" s="226"/>
      <c r="M353" s="227" t="s">
        <v>1</v>
      </c>
      <c r="N353" s="228" t="s">
        <v>38</v>
      </c>
      <c r="O353" s="76"/>
      <c r="P353" s="190">
        <f>O353*H353</f>
        <v>0</v>
      </c>
      <c r="Q353" s="190">
        <v>1</v>
      </c>
      <c r="R353" s="190">
        <f>Q353*H353</f>
        <v>0.016</v>
      </c>
      <c r="S353" s="190">
        <v>0</v>
      </c>
      <c r="T353" s="19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2" t="s">
        <v>331</v>
      </c>
      <c r="AT353" s="192" t="s">
        <v>209</v>
      </c>
      <c r="AU353" s="192" t="s">
        <v>82</v>
      </c>
      <c r="AY353" s="18" t="s">
        <v>146</v>
      </c>
      <c r="BE353" s="193">
        <f>IF(N353="základní",J353,0)</f>
        <v>0</v>
      </c>
      <c r="BF353" s="193">
        <f>IF(N353="snížená",J353,0)</f>
        <v>0</v>
      </c>
      <c r="BG353" s="193">
        <f>IF(N353="zákl. přenesená",J353,0)</f>
        <v>0</v>
      </c>
      <c r="BH353" s="193">
        <f>IF(N353="sníž. přenesená",J353,0)</f>
        <v>0</v>
      </c>
      <c r="BI353" s="193">
        <f>IF(N353="nulová",J353,0)</f>
        <v>0</v>
      </c>
      <c r="BJ353" s="18" t="s">
        <v>80</v>
      </c>
      <c r="BK353" s="193">
        <f>ROUND(I353*H353,2)</f>
        <v>0</v>
      </c>
      <c r="BL353" s="18" t="s">
        <v>239</v>
      </c>
      <c r="BM353" s="192" t="s">
        <v>517</v>
      </c>
    </row>
    <row r="354" s="13" customFormat="1">
      <c r="A354" s="13"/>
      <c r="B354" s="194"/>
      <c r="C354" s="13"/>
      <c r="D354" s="195" t="s">
        <v>154</v>
      </c>
      <c r="E354" s="196" t="s">
        <v>1</v>
      </c>
      <c r="F354" s="197" t="s">
        <v>518</v>
      </c>
      <c r="G354" s="13"/>
      <c r="H354" s="198">
        <v>0.016</v>
      </c>
      <c r="I354" s="199"/>
      <c r="J354" s="13"/>
      <c r="K354" s="13"/>
      <c r="L354" s="194"/>
      <c r="M354" s="200"/>
      <c r="N354" s="201"/>
      <c r="O354" s="201"/>
      <c r="P354" s="201"/>
      <c r="Q354" s="201"/>
      <c r="R354" s="201"/>
      <c r="S354" s="201"/>
      <c r="T354" s="20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6" t="s">
        <v>154</v>
      </c>
      <c r="AU354" s="196" t="s">
        <v>82</v>
      </c>
      <c r="AV354" s="13" t="s">
        <v>82</v>
      </c>
      <c r="AW354" s="13" t="s">
        <v>30</v>
      </c>
      <c r="AX354" s="13" t="s">
        <v>80</v>
      </c>
      <c r="AY354" s="196" t="s">
        <v>146</v>
      </c>
    </row>
    <row r="355" s="2" customFormat="1" ht="33" customHeight="1">
      <c r="A355" s="37"/>
      <c r="B355" s="179"/>
      <c r="C355" s="180" t="s">
        <v>519</v>
      </c>
      <c r="D355" s="180" t="s">
        <v>148</v>
      </c>
      <c r="E355" s="181" t="s">
        <v>520</v>
      </c>
      <c r="F355" s="182" t="s">
        <v>521</v>
      </c>
      <c r="G355" s="183" t="s">
        <v>151</v>
      </c>
      <c r="H355" s="184">
        <v>53.299999999999997</v>
      </c>
      <c r="I355" s="185"/>
      <c r="J355" s="186">
        <f>ROUND(I355*H355,2)</f>
        <v>0</v>
      </c>
      <c r="K355" s="187"/>
      <c r="L355" s="38"/>
      <c r="M355" s="188" t="s">
        <v>1</v>
      </c>
      <c r="N355" s="189" t="s">
        <v>38</v>
      </c>
      <c r="O355" s="76"/>
      <c r="P355" s="190">
        <f>O355*H355</f>
        <v>0</v>
      </c>
      <c r="Q355" s="190">
        <v>0</v>
      </c>
      <c r="R355" s="190">
        <f>Q355*H355</f>
        <v>0</v>
      </c>
      <c r="S355" s="190">
        <v>0.0054999999999999997</v>
      </c>
      <c r="T355" s="191">
        <f>S355*H355</f>
        <v>0.29314999999999997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2" t="s">
        <v>239</v>
      </c>
      <c r="AT355" s="192" t="s">
        <v>148</v>
      </c>
      <c r="AU355" s="192" t="s">
        <v>82</v>
      </c>
      <c r="AY355" s="18" t="s">
        <v>146</v>
      </c>
      <c r="BE355" s="193">
        <f>IF(N355="základní",J355,0)</f>
        <v>0</v>
      </c>
      <c r="BF355" s="193">
        <f>IF(N355="snížená",J355,0)</f>
        <v>0</v>
      </c>
      <c r="BG355" s="193">
        <f>IF(N355="zákl. přenesená",J355,0)</f>
        <v>0</v>
      </c>
      <c r="BH355" s="193">
        <f>IF(N355="sníž. přenesená",J355,0)</f>
        <v>0</v>
      </c>
      <c r="BI355" s="193">
        <f>IF(N355="nulová",J355,0)</f>
        <v>0</v>
      </c>
      <c r="BJ355" s="18" t="s">
        <v>80</v>
      </c>
      <c r="BK355" s="193">
        <f>ROUND(I355*H355,2)</f>
        <v>0</v>
      </c>
      <c r="BL355" s="18" t="s">
        <v>239</v>
      </c>
      <c r="BM355" s="192" t="s">
        <v>522</v>
      </c>
    </row>
    <row r="356" s="15" customFormat="1">
      <c r="A356" s="15"/>
      <c r="B356" s="211"/>
      <c r="C356" s="15"/>
      <c r="D356" s="195" t="s">
        <v>154</v>
      </c>
      <c r="E356" s="212" t="s">
        <v>1</v>
      </c>
      <c r="F356" s="213" t="s">
        <v>523</v>
      </c>
      <c r="G356" s="15"/>
      <c r="H356" s="212" t="s">
        <v>1</v>
      </c>
      <c r="I356" s="214"/>
      <c r="J356" s="15"/>
      <c r="K356" s="15"/>
      <c r="L356" s="211"/>
      <c r="M356" s="215"/>
      <c r="N356" s="216"/>
      <c r="O356" s="216"/>
      <c r="P356" s="216"/>
      <c r="Q356" s="216"/>
      <c r="R356" s="216"/>
      <c r="S356" s="216"/>
      <c r="T356" s="217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12" t="s">
        <v>154</v>
      </c>
      <c r="AU356" s="212" t="s">
        <v>82</v>
      </c>
      <c r="AV356" s="15" t="s">
        <v>80</v>
      </c>
      <c r="AW356" s="15" t="s">
        <v>30</v>
      </c>
      <c r="AX356" s="15" t="s">
        <v>73</v>
      </c>
      <c r="AY356" s="212" t="s">
        <v>146</v>
      </c>
    </row>
    <row r="357" s="13" customFormat="1">
      <c r="A357" s="13"/>
      <c r="B357" s="194"/>
      <c r="C357" s="13"/>
      <c r="D357" s="195" t="s">
        <v>154</v>
      </c>
      <c r="E357" s="196" t="s">
        <v>1</v>
      </c>
      <c r="F357" s="197" t="s">
        <v>515</v>
      </c>
      <c r="G357" s="13"/>
      <c r="H357" s="198">
        <v>53.299999999999997</v>
      </c>
      <c r="I357" s="199"/>
      <c r="J357" s="13"/>
      <c r="K357" s="13"/>
      <c r="L357" s="194"/>
      <c r="M357" s="200"/>
      <c r="N357" s="201"/>
      <c r="O357" s="201"/>
      <c r="P357" s="201"/>
      <c r="Q357" s="201"/>
      <c r="R357" s="201"/>
      <c r="S357" s="201"/>
      <c r="T357" s="20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6" t="s">
        <v>154</v>
      </c>
      <c r="AU357" s="196" t="s">
        <v>82</v>
      </c>
      <c r="AV357" s="13" t="s">
        <v>82</v>
      </c>
      <c r="AW357" s="13" t="s">
        <v>30</v>
      </c>
      <c r="AX357" s="13" t="s">
        <v>80</v>
      </c>
      <c r="AY357" s="196" t="s">
        <v>146</v>
      </c>
    </row>
    <row r="358" s="2" customFormat="1" ht="24.15" customHeight="1">
      <c r="A358" s="37"/>
      <c r="B358" s="179"/>
      <c r="C358" s="180" t="s">
        <v>524</v>
      </c>
      <c r="D358" s="180" t="s">
        <v>148</v>
      </c>
      <c r="E358" s="181" t="s">
        <v>525</v>
      </c>
      <c r="F358" s="182" t="s">
        <v>526</v>
      </c>
      <c r="G358" s="183" t="s">
        <v>151</v>
      </c>
      <c r="H358" s="184">
        <v>53.299999999999997</v>
      </c>
      <c r="I358" s="185"/>
      <c r="J358" s="186">
        <f>ROUND(I358*H358,2)</f>
        <v>0</v>
      </c>
      <c r="K358" s="187"/>
      <c r="L358" s="38"/>
      <c r="M358" s="188" t="s">
        <v>1</v>
      </c>
      <c r="N358" s="189" t="s">
        <v>38</v>
      </c>
      <c r="O358" s="76"/>
      <c r="P358" s="190">
        <f>O358*H358</f>
        <v>0</v>
      </c>
      <c r="Q358" s="190">
        <v>0.00088000000000000003</v>
      </c>
      <c r="R358" s="190">
        <f>Q358*H358</f>
        <v>0.046904000000000001</v>
      </c>
      <c r="S358" s="190">
        <v>0</v>
      </c>
      <c r="T358" s="19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2" t="s">
        <v>239</v>
      </c>
      <c r="AT358" s="192" t="s">
        <v>148</v>
      </c>
      <c r="AU358" s="192" t="s">
        <v>82</v>
      </c>
      <c r="AY358" s="18" t="s">
        <v>146</v>
      </c>
      <c r="BE358" s="193">
        <f>IF(N358="základní",J358,0)</f>
        <v>0</v>
      </c>
      <c r="BF358" s="193">
        <f>IF(N358="snížená",J358,0)</f>
        <v>0</v>
      </c>
      <c r="BG358" s="193">
        <f>IF(N358="zákl. přenesená",J358,0)</f>
        <v>0</v>
      </c>
      <c r="BH358" s="193">
        <f>IF(N358="sníž. přenesená",J358,0)</f>
        <v>0</v>
      </c>
      <c r="BI358" s="193">
        <f>IF(N358="nulová",J358,0)</f>
        <v>0</v>
      </c>
      <c r="BJ358" s="18" t="s">
        <v>80</v>
      </c>
      <c r="BK358" s="193">
        <f>ROUND(I358*H358,2)</f>
        <v>0</v>
      </c>
      <c r="BL358" s="18" t="s">
        <v>239</v>
      </c>
      <c r="BM358" s="192" t="s">
        <v>527</v>
      </c>
    </row>
    <row r="359" s="2" customFormat="1" ht="44.25" customHeight="1">
      <c r="A359" s="37"/>
      <c r="B359" s="179"/>
      <c r="C359" s="218" t="s">
        <v>528</v>
      </c>
      <c r="D359" s="218" t="s">
        <v>209</v>
      </c>
      <c r="E359" s="219" t="s">
        <v>459</v>
      </c>
      <c r="F359" s="220" t="s">
        <v>460</v>
      </c>
      <c r="G359" s="221" t="s">
        <v>151</v>
      </c>
      <c r="H359" s="222">
        <v>61.295000000000002</v>
      </c>
      <c r="I359" s="223"/>
      <c r="J359" s="224">
        <f>ROUND(I359*H359,2)</f>
        <v>0</v>
      </c>
      <c r="K359" s="225"/>
      <c r="L359" s="226"/>
      <c r="M359" s="227" t="s">
        <v>1</v>
      </c>
      <c r="N359" s="228" t="s">
        <v>38</v>
      </c>
      <c r="O359" s="76"/>
      <c r="P359" s="190">
        <f>O359*H359</f>
        <v>0</v>
      </c>
      <c r="Q359" s="190">
        <v>0.0054000000000000003</v>
      </c>
      <c r="R359" s="190">
        <f>Q359*H359</f>
        <v>0.33099300000000004</v>
      </c>
      <c r="S359" s="190">
        <v>0</v>
      </c>
      <c r="T359" s="19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2" t="s">
        <v>331</v>
      </c>
      <c r="AT359" s="192" t="s">
        <v>209</v>
      </c>
      <c r="AU359" s="192" t="s">
        <v>82</v>
      </c>
      <c r="AY359" s="18" t="s">
        <v>146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8" t="s">
        <v>80</v>
      </c>
      <c r="BK359" s="193">
        <f>ROUND(I359*H359,2)</f>
        <v>0</v>
      </c>
      <c r="BL359" s="18" t="s">
        <v>239</v>
      </c>
      <c r="BM359" s="192" t="s">
        <v>529</v>
      </c>
    </row>
    <row r="360" s="13" customFormat="1">
      <c r="A360" s="13"/>
      <c r="B360" s="194"/>
      <c r="C360" s="13"/>
      <c r="D360" s="195" t="s">
        <v>154</v>
      </c>
      <c r="E360" s="196" t="s">
        <v>1</v>
      </c>
      <c r="F360" s="197" t="s">
        <v>530</v>
      </c>
      <c r="G360" s="13"/>
      <c r="H360" s="198">
        <v>61.295000000000002</v>
      </c>
      <c r="I360" s="199"/>
      <c r="J360" s="13"/>
      <c r="K360" s="13"/>
      <c r="L360" s="194"/>
      <c r="M360" s="200"/>
      <c r="N360" s="201"/>
      <c r="O360" s="201"/>
      <c r="P360" s="201"/>
      <c r="Q360" s="201"/>
      <c r="R360" s="201"/>
      <c r="S360" s="201"/>
      <c r="T360" s="20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6" t="s">
        <v>154</v>
      </c>
      <c r="AU360" s="196" t="s">
        <v>82</v>
      </c>
      <c r="AV360" s="13" t="s">
        <v>82</v>
      </c>
      <c r="AW360" s="13" t="s">
        <v>30</v>
      </c>
      <c r="AX360" s="13" t="s">
        <v>80</v>
      </c>
      <c r="AY360" s="196" t="s">
        <v>146</v>
      </c>
    </row>
    <row r="361" s="2" customFormat="1" ht="24.15" customHeight="1">
      <c r="A361" s="37"/>
      <c r="B361" s="179"/>
      <c r="C361" s="180" t="s">
        <v>531</v>
      </c>
      <c r="D361" s="180" t="s">
        <v>148</v>
      </c>
      <c r="E361" s="181" t="s">
        <v>532</v>
      </c>
      <c r="F361" s="182" t="s">
        <v>533</v>
      </c>
      <c r="G361" s="183" t="s">
        <v>151</v>
      </c>
      <c r="H361" s="184">
        <v>53.299999999999997</v>
      </c>
      <c r="I361" s="185"/>
      <c r="J361" s="186">
        <f>ROUND(I361*H361,2)</f>
        <v>0</v>
      </c>
      <c r="K361" s="187"/>
      <c r="L361" s="38"/>
      <c r="M361" s="188" t="s">
        <v>1</v>
      </c>
      <c r="N361" s="189" t="s">
        <v>38</v>
      </c>
      <c r="O361" s="76"/>
      <c r="P361" s="190">
        <f>O361*H361</f>
        <v>0</v>
      </c>
      <c r="Q361" s="190">
        <v>0.00019000000000000001</v>
      </c>
      <c r="R361" s="190">
        <f>Q361*H361</f>
        <v>0.010127000000000001</v>
      </c>
      <c r="S361" s="190">
        <v>0</v>
      </c>
      <c r="T361" s="19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2" t="s">
        <v>239</v>
      </c>
      <c r="AT361" s="192" t="s">
        <v>148</v>
      </c>
      <c r="AU361" s="192" t="s">
        <v>82</v>
      </c>
      <c r="AY361" s="18" t="s">
        <v>146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18" t="s">
        <v>80</v>
      </c>
      <c r="BK361" s="193">
        <f>ROUND(I361*H361,2)</f>
        <v>0</v>
      </c>
      <c r="BL361" s="18" t="s">
        <v>239</v>
      </c>
      <c r="BM361" s="192" t="s">
        <v>534</v>
      </c>
    </row>
    <row r="362" s="13" customFormat="1">
      <c r="A362" s="13"/>
      <c r="B362" s="194"/>
      <c r="C362" s="13"/>
      <c r="D362" s="195" t="s">
        <v>154</v>
      </c>
      <c r="E362" s="196" t="s">
        <v>1</v>
      </c>
      <c r="F362" s="197" t="s">
        <v>535</v>
      </c>
      <c r="G362" s="13"/>
      <c r="H362" s="198">
        <v>53.299999999999997</v>
      </c>
      <c r="I362" s="199"/>
      <c r="J362" s="13"/>
      <c r="K362" s="13"/>
      <c r="L362" s="194"/>
      <c r="M362" s="200"/>
      <c r="N362" s="201"/>
      <c r="O362" s="201"/>
      <c r="P362" s="201"/>
      <c r="Q362" s="201"/>
      <c r="R362" s="201"/>
      <c r="S362" s="201"/>
      <c r="T362" s="20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6" t="s">
        <v>154</v>
      </c>
      <c r="AU362" s="196" t="s">
        <v>82</v>
      </c>
      <c r="AV362" s="13" t="s">
        <v>82</v>
      </c>
      <c r="AW362" s="13" t="s">
        <v>30</v>
      </c>
      <c r="AX362" s="13" t="s">
        <v>80</v>
      </c>
      <c r="AY362" s="196" t="s">
        <v>146</v>
      </c>
    </row>
    <row r="363" s="2" customFormat="1" ht="33" customHeight="1">
      <c r="A363" s="37"/>
      <c r="B363" s="179"/>
      <c r="C363" s="218" t="s">
        <v>536</v>
      </c>
      <c r="D363" s="218" t="s">
        <v>209</v>
      </c>
      <c r="E363" s="219" t="s">
        <v>537</v>
      </c>
      <c r="F363" s="220" t="s">
        <v>538</v>
      </c>
      <c r="G363" s="221" t="s">
        <v>151</v>
      </c>
      <c r="H363" s="222">
        <v>61.295000000000002</v>
      </c>
      <c r="I363" s="223"/>
      <c r="J363" s="224">
        <f>ROUND(I363*H363,2)</f>
        <v>0</v>
      </c>
      <c r="K363" s="225"/>
      <c r="L363" s="226"/>
      <c r="M363" s="227" t="s">
        <v>1</v>
      </c>
      <c r="N363" s="228" t="s">
        <v>38</v>
      </c>
      <c r="O363" s="76"/>
      <c r="P363" s="190">
        <f>O363*H363</f>
        <v>0</v>
      </c>
      <c r="Q363" s="190">
        <v>0.0016999999999999999</v>
      </c>
      <c r="R363" s="190">
        <f>Q363*H363</f>
        <v>0.1042015</v>
      </c>
      <c r="S363" s="190">
        <v>0</v>
      </c>
      <c r="T363" s="19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2" t="s">
        <v>331</v>
      </c>
      <c r="AT363" s="192" t="s">
        <v>209</v>
      </c>
      <c r="AU363" s="192" t="s">
        <v>82</v>
      </c>
      <c r="AY363" s="18" t="s">
        <v>146</v>
      </c>
      <c r="BE363" s="193">
        <f>IF(N363="základní",J363,0)</f>
        <v>0</v>
      </c>
      <c r="BF363" s="193">
        <f>IF(N363="snížená",J363,0)</f>
        <v>0</v>
      </c>
      <c r="BG363" s="193">
        <f>IF(N363="zákl. přenesená",J363,0)</f>
        <v>0</v>
      </c>
      <c r="BH363" s="193">
        <f>IF(N363="sníž. přenesená",J363,0)</f>
        <v>0</v>
      </c>
      <c r="BI363" s="193">
        <f>IF(N363="nulová",J363,0)</f>
        <v>0</v>
      </c>
      <c r="BJ363" s="18" t="s">
        <v>80</v>
      </c>
      <c r="BK363" s="193">
        <f>ROUND(I363*H363,2)</f>
        <v>0</v>
      </c>
      <c r="BL363" s="18" t="s">
        <v>239</v>
      </c>
      <c r="BM363" s="192" t="s">
        <v>539</v>
      </c>
    </row>
    <row r="364" s="13" customFormat="1">
      <c r="A364" s="13"/>
      <c r="B364" s="194"/>
      <c r="C364" s="13"/>
      <c r="D364" s="195" t="s">
        <v>154</v>
      </c>
      <c r="E364" s="196" t="s">
        <v>1</v>
      </c>
      <c r="F364" s="197" t="s">
        <v>530</v>
      </c>
      <c r="G364" s="13"/>
      <c r="H364" s="198">
        <v>61.295000000000002</v>
      </c>
      <c r="I364" s="199"/>
      <c r="J364" s="13"/>
      <c r="K364" s="13"/>
      <c r="L364" s="194"/>
      <c r="M364" s="200"/>
      <c r="N364" s="201"/>
      <c r="O364" s="201"/>
      <c r="P364" s="201"/>
      <c r="Q364" s="201"/>
      <c r="R364" s="201"/>
      <c r="S364" s="201"/>
      <c r="T364" s="20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6" t="s">
        <v>154</v>
      </c>
      <c r="AU364" s="196" t="s">
        <v>82</v>
      </c>
      <c r="AV364" s="13" t="s">
        <v>82</v>
      </c>
      <c r="AW364" s="13" t="s">
        <v>30</v>
      </c>
      <c r="AX364" s="13" t="s">
        <v>80</v>
      </c>
      <c r="AY364" s="196" t="s">
        <v>146</v>
      </c>
    </row>
    <row r="365" s="2" customFormat="1" ht="37.8" customHeight="1">
      <c r="A365" s="37"/>
      <c r="B365" s="179"/>
      <c r="C365" s="180" t="s">
        <v>540</v>
      </c>
      <c r="D365" s="180" t="s">
        <v>148</v>
      </c>
      <c r="E365" s="181" t="s">
        <v>541</v>
      </c>
      <c r="F365" s="182" t="s">
        <v>542</v>
      </c>
      <c r="G365" s="183" t="s">
        <v>151</v>
      </c>
      <c r="H365" s="184">
        <v>106.59999999999999</v>
      </c>
      <c r="I365" s="185"/>
      <c r="J365" s="186">
        <f>ROUND(I365*H365,2)</f>
        <v>0</v>
      </c>
      <c r="K365" s="187"/>
      <c r="L365" s="38"/>
      <c r="M365" s="188" t="s">
        <v>1</v>
      </c>
      <c r="N365" s="189" t="s">
        <v>38</v>
      </c>
      <c r="O365" s="76"/>
      <c r="P365" s="190">
        <f>O365*H365</f>
        <v>0</v>
      </c>
      <c r="Q365" s="190">
        <v>0</v>
      </c>
      <c r="R365" s="190">
        <f>Q365*H365</f>
        <v>0</v>
      </c>
      <c r="S365" s="190">
        <v>0.0032000000000000002</v>
      </c>
      <c r="T365" s="191">
        <f>S365*H365</f>
        <v>0.34111999999999998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2" t="s">
        <v>239</v>
      </c>
      <c r="AT365" s="192" t="s">
        <v>148</v>
      </c>
      <c r="AU365" s="192" t="s">
        <v>82</v>
      </c>
      <c r="AY365" s="18" t="s">
        <v>146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8" t="s">
        <v>80</v>
      </c>
      <c r="BK365" s="193">
        <f>ROUND(I365*H365,2)</f>
        <v>0</v>
      </c>
      <c r="BL365" s="18" t="s">
        <v>239</v>
      </c>
      <c r="BM365" s="192" t="s">
        <v>543</v>
      </c>
    </row>
    <row r="366" s="15" customFormat="1">
      <c r="A366" s="15"/>
      <c r="B366" s="211"/>
      <c r="C366" s="15"/>
      <c r="D366" s="195" t="s">
        <v>154</v>
      </c>
      <c r="E366" s="212" t="s">
        <v>1</v>
      </c>
      <c r="F366" s="213" t="s">
        <v>544</v>
      </c>
      <c r="G366" s="15"/>
      <c r="H366" s="212" t="s">
        <v>1</v>
      </c>
      <c r="I366" s="214"/>
      <c r="J366" s="15"/>
      <c r="K366" s="15"/>
      <c r="L366" s="211"/>
      <c r="M366" s="215"/>
      <c r="N366" s="216"/>
      <c r="O366" s="216"/>
      <c r="P366" s="216"/>
      <c r="Q366" s="216"/>
      <c r="R366" s="216"/>
      <c r="S366" s="216"/>
      <c r="T366" s="21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12" t="s">
        <v>154</v>
      </c>
      <c r="AU366" s="212" t="s">
        <v>82</v>
      </c>
      <c r="AV366" s="15" t="s">
        <v>80</v>
      </c>
      <c r="AW366" s="15" t="s">
        <v>30</v>
      </c>
      <c r="AX366" s="15" t="s">
        <v>73</v>
      </c>
      <c r="AY366" s="212" t="s">
        <v>146</v>
      </c>
    </row>
    <row r="367" s="13" customFormat="1">
      <c r="A367" s="13"/>
      <c r="B367" s="194"/>
      <c r="C367" s="13"/>
      <c r="D367" s="195" t="s">
        <v>154</v>
      </c>
      <c r="E367" s="196" t="s">
        <v>1</v>
      </c>
      <c r="F367" s="197" t="s">
        <v>515</v>
      </c>
      <c r="G367" s="13"/>
      <c r="H367" s="198">
        <v>53.299999999999997</v>
      </c>
      <c r="I367" s="199"/>
      <c r="J367" s="13"/>
      <c r="K367" s="13"/>
      <c r="L367" s="194"/>
      <c r="M367" s="200"/>
      <c r="N367" s="201"/>
      <c r="O367" s="201"/>
      <c r="P367" s="201"/>
      <c r="Q367" s="201"/>
      <c r="R367" s="201"/>
      <c r="S367" s="201"/>
      <c r="T367" s="20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6" t="s">
        <v>154</v>
      </c>
      <c r="AU367" s="196" t="s">
        <v>82</v>
      </c>
      <c r="AV367" s="13" t="s">
        <v>82</v>
      </c>
      <c r="AW367" s="13" t="s">
        <v>30</v>
      </c>
      <c r="AX367" s="13" t="s">
        <v>73</v>
      </c>
      <c r="AY367" s="196" t="s">
        <v>146</v>
      </c>
    </row>
    <row r="368" s="15" customFormat="1">
      <c r="A368" s="15"/>
      <c r="B368" s="211"/>
      <c r="C368" s="15"/>
      <c r="D368" s="195" t="s">
        <v>154</v>
      </c>
      <c r="E368" s="212" t="s">
        <v>1</v>
      </c>
      <c r="F368" s="213" t="s">
        <v>545</v>
      </c>
      <c r="G368" s="15"/>
      <c r="H368" s="212" t="s">
        <v>1</v>
      </c>
      <c r="I368" s="214"/>
      <c r="J368" s="15"/>
      <c r="K368" s="15"/>
      <c r="L368" s="211"/>
      <c r="M368" s="215"/>
      <c r="N368" s="216"/>
      <c r="O368" s="216"/>
      <c r="P368" s="216"/>
      <c r="Q368" s="216"/>
      <c r="R368" s="216"/>
      <c r="S368" s="216"/>
      <c r="T368" s="217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12" t="s">
        <v>154</v>
      </c>
      <c r="AU368" s="212" t="s">
        <v>82</v>
      </c>
      <c r="AV368" s="15" t="s">
        <v>80</v>
      </c>
      <c r="AW368" s="15" t="s">
        <v>30</v>
      </c>
      <c r="AX368" s="15" t="s">
        <v>73</v>
      </c>
      <c r="AY368" s="212" t="s">
        <v>146</v>
      </c>
    </row>
    <row r="369" s="13" customFormat="1">
      <c r="A369" s="13"/>
      <c r="B369" s="194"/>
      <c r="C369" s="13"/>
      <c r="D369" s="195" t="s">
        <v>154</v>
      </c>
      <c r="E369" s="196" t="s">
        <v>1</v>
      </c>
      <c r="F369" s="197" t="s">
        <v>515</v>
      </c>
      <c r="G369" s="13"/>
      <c r="H369" s="198">
        <v>53.299999999999997</v>
      </c>
      <c r="I369" s="199"/>
      <c r="J369" s="13"/>
      <c r="K369" s="13"/>
      <c r="L369" s="194"/>
      <c r="M369" s="200"/>
      <c r="N369" s="201"/>
      <c r="O369" s="201"/>
      <c r="P369" s="201"/>
      <c r="Q369" s="201"/>
      <c r="R369" s="201"/>
      <c r="S369" s="201"/>
      <c r="T369" s="20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6" t="s">
        <v>154</v>
      </c>
      <c r="AU369" s="196" t="s">
        <v>82</v>
      </c>
      <c r="AV369" s="13" t="s">
        <v>82</v>
      </c>
      <c r="AW369" s="13" t="s">
        <v>30</v>
      </c>
      <c r="AX369" s="13" t="s">
        <v>73</v>
      </c>
      <c r="AY369" s="196" t="s">
        <v>146</v>
      </c>
    </row>
    <row r="370" s="14" customFormat="1">
      <c r="A370" s="14"/>
      <c r="B370" s="203"/>
      <c r="C370" s="14"/>
      <c r="D370" s="195" t="s">
        <v>154</v>
      </c>
      <c r="E370" s="204" t="s">
        <v>1</v>
      </c>
      <c r="F370" s="205" t="s">
        <v>167</v>
      </c>
      <c r="G370" s="14"/>
      <c r="H370" s="206">
        <v>106.59999999999999</v>
      </c>
      <c r="I370" s="207"/>
      <c r="J370" s="14"/>
      <c r="K370" s="14"/>
      <c r="L370" s="203"/>
      <c r="M370" s="208"/>
      <c r="N370" s="209"/>
      <c r="O370" s="209"/>
      <c r="P370" s="209"/>
      <c r="Q370" s="209"/>
      <c r="R370" s="209"/>
      <c r="S370" s="209"/>
      <c r="T370" s="21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4" t="s">
        <v>154</v>
      </c>
      <c r="AU370" s="204" t="s">
        <v>82</v>
      </c>
      <c r="AV370" s="14" t="s">
        <v>152</v>
      </c>
      <c r="AW370" s="14" t="s">
        <v>30</v>
      </c>
      <c r="AX370" s="14" t="s">
        <v>80</v>
      </c>
      <c r="AY370" s="204" t="s">
        <v>146</v>
      </c>
    </row>
    <row r="371" s="2" customFormat="1" ht="33" customHeight="1">
      <c r="A371" s="37"/>
      <c r="B371" s="179"/>
      <c r="C371" s="180" t="s">
        <v>546</v>
      </c>
      <c r="D371" s="180" t="s">
        <v>148</v>
      </c>
      <c r="E371" s="181" t="s">
        <v>547</v>
      </c>
      <c r="F371" s="182" t="s">
        <v>548</v>
      </c>
      <c r="G371" s="183" t="s">
        <v>151</v>
      </c>
      <c r="H371" s="184">
        <v>213.19999999999999</v>
      </c>
      <c r="I371" s="185"/>
      <c r="J371" s="186">
        <f>ROUND(I371*H371,2)</f>
        <v>0</v>
      </c>
      <c r="K371" s="187"/>
      <c r="L371" s="38"/>
      <c r="M371" s="188" t="s">
        <v>1</v>
      </c>
      <c r="N371" s="189" t="s">
        <v>38</v>
      </c>
      <c r="O371" s="76"/>
      <c r="P371" s="190">
        <f>O371*H371</f>
        <v>0</v>
      </c>
      <c r="Q371" s="190">
        <v>0</v>
      </c>
      <c r="R371" s="190">
        <f>Q371*H371</f>
        <v>0</v>
      </c>
      <c r="S371" s="190">
        <v>0.00080000000000000004</v>
      </c>
      <c r="T371" s="191">
        <f>S371*H371</f>
        <v>0.17055999999999999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2" t="s">
        <v>239</v>
      </c>
      <c r="AT371" s="192" t="s">
        <v>148</v>
      </c>
      <c r="AU371" s="192" t="s">
        <v>82</v>
      </c>
      <c r="AY371" s="18" t="s">
        <v>146</v>
      </c>
      <c r="BE371" s="193">
        <f>IF(N371="základní",J371,0)</f>
        <v>0</v>
      </c>
      <c r="BF371" s="193">
        <f>IF(N371="snížená",J371,0)</f>
        <v>0</v>
      </c>
      <c r="BG371" s="193">
        <f>IF(N371="zákl. přenesená",J371,0)</f>
        <v>0</v>
      </c>
      <c r="BH371" s="193">
        <f>IF(N371="sníž. přenesená",J371,0)</f>
        <v>0</v>
      </c>
      <c r="BI371" s="193">
        <f>IF(N371="nulová",J371,0)</f>
        <v>0</v>
      </c>
      <c r="BJ371" s="18" t="s">
        <v>80</v>
      </c>
      <c r="BK371" s="193">
        <f>ROUND(I371*H371,2)</f>
        <v>0</v>
      </c>
      <c r="BL371" s="18" t="s">
        <v>239</v>
      </c>
      <c r="BM371" s="192" t="s">
        <v>549</v>
      </c>
    </row>
    <row r="372" s="15" customFormat="1">
      <c r="A372" s="15"/>
      <c r="B372" s="211"/>
      <c r="C372" s="15"/>
      <c r="D372" s="195" t="s">
        <v>154</v>
      </c>
      <c r="E372" s="212" t="s">
        <v>1</v>
      </c>
      <c r="F372" s="213" t="s">
        <v>550</v>
      </c>
      <c r="G372" s="15"/>
      <c r="H372" s="212" t="s">
        <v>1</v>
      </c>
      <c r="I372" s="214"/>
      <c r="J372" s="15"/>
      <c r="K372" s="15"/>
      <c r="L372" s="211"/>
      <c r="M372" s="215"/>
      <c r="N372" s="216"/>
      <c r="O372" s="216"/>
      <c r="P372" s="216"/>
      <c r="Q372" s="216"/>
      <c r="R372" s="216"/>
      <c r="S372" s="216"/>
      <c r="T372" s="21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12" t="s">
        <v>154</v>
      </c>
      <c r="AU372" s="212" t="s">
        <v>82</v>
      </c>
      <c r="AV372" s="15" t="s">
        <v>80</v>
      </c>
      <c r="AW372" s="15" t="s">
        <v>30</v>
      </c>
      <c r="AX372" s="15" t="s">
        <v>73</v>
      </c>
      <c r="AY372" s="212" t="s">
        <v>146</v>
      </c>
    </row>
    <row r="373" s="15" customFormat="1">
      <c r="A373" s="15"/>
      <c r="B373" s="211"/>
      <c r="C373" s="15"/>
      <c r="D373" s="195" t="s">
        <v>154</v>
      </c>
      <c r="E373" s="212" t="s">
        <v>1</v>
      </c>
      <c r="F373" s="213" t="s">
        <v>551</v>
      </c>
      <c r="G373" s="15"/>
      <c r="H373" s="212" t="s">
        <v>1</v>
      </c>
      <c r="I373" s="214"/>
      <c r="J373" s="15"/>
      <c r="K373" s="15"/>
      <c r="L373" s="211"/>
      <c r="M373" s="215"/>
      <c r="N373" s="216"/>
      <c r="O373" s="216"/>
      <c r="P373" s="216"/>
      <c r="Q373" s="216"/>
      <c r="R373" s="216"/>
      <c r="S373" s="216"/>
      <c r="T373" s="217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12" t="s">
        <v>154</v>
      </c>
      <c r="AU373" s="212" t="s">
        <v>82</v>
      </c>
      <c r="AV373" s="15" t="s">
        <v>80</v>
      </c>
      <c r="AW373" s="15" t="s">
        <v>30</v>
      </c>
      <c r="AX373" s="15" t="s">
        <v>73</v>
      </c>
      <c r="AY373" s="212" t="s">
        <v>146</v>
      </c>
    </row>
    <row r="374" s="13" customFormat="1">
      <c r="A374" s="13"/>
      <c r="B374" s="194"/>
      <c r="C374" s="13"/>
      <c r="D374" s="195" t="s">
        <v>154</v>
      </c>
      <c r="E374" s="196" t="s">
        <v>1</v>
      </c>
      <c r="F374" s="197" t="s">
        <v>552</v>
      </c>
      <c r="G374" s="13"/>
      <c r="H374" s="198">
        <v>106.59999999999999</v>
      </c>
      <c r="I374" s="199"/>
      <c r="J374" s="13"/>
      <c r="K374" s="13"/>
      <c r="L374" s="194"/>
      <c r="M374" s="200"/>
      <c r="N374" s="201"/>
      <c r="O374" s="201"/>
      <c r="P374" s="201"/>
      <c r="Q374" s="201"/>
      <c r="R374" s="201"/>
      <c r="S374" s="201"/>
      <c r="T374" s="20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6" t="s">
        <v>154</v>
      </c>
      <c r="AU374" s="196" t="s">
        <v>82</v>
      </c>
      <c r="AV374" s="13" t="s">
        <v>82</v>
      </c>
      <c r="AW374" s="13" t="s">
        <v>30</v>
      </c>
      <c r="AX374" s="13" t="s">
        <v>73</v>
      </c>
      <c r="AY374" s="196" t="s">
        <v>146</v>
      </c>
    </row>
    <row r="375" s="15" customFormat="1">
      <c r="A375" s="15"/>
      <c r="B375" s="211"/>
      <c r="C375" s="15"/>
      <c r="D375" s="195" t="s">
        <v>154</v>
      </c>
      <c r="E375" s="212" t="s">
        <v>1</v>
      </c>
      <c r="F375" s="213" t="s">
        <v>553</v>
      </c>
      <c r="G375" s="15"/>
      <c r="H375" s="212" t="s">
        <v>1</v>
      </c>
      <c r="I375" s="214"/>
      <c r="J375" s="15"/>
      <c r="K375" s="15"/>
      <c r="L375" s="211"/>
      <c r="M375" s="215"/>
      <c r="N375" s="216"/>
      <c r="O375" s="216"/>
      <c r="P375" s="216"/>
      <c r="Q375" s="216"/>
      <c r="R375" s="216"/>
      <c r="S375" s="216"/>
      <c r="T375" s="21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12" t="s">
        <v>154</v>
      </c>
      <c r="AU375" s="212" t="s">
        <v>82</v>
      </c>
      <c r="AV375" s="15" t="s">
        <v>80</v>
      </c>
      <c r="AW375" s="15" t="s">
        <v>30</v>
      </c>
      <c r="AX375" s="15" t="s">
        <v>73</v>
      </c>
      <c r="AY375" s="212" t="s">
        <v>146</v>
      </c>
    </row>
    <row r="376" s="13" customFormat="1">
      <c r="A376" s="13"/>
      <c r="B376" s="194"/>
      <c r="C376" s="13"/>
      <c r="D376" s="195" t="s">
        <v>154</v>
      </c>
      <c r="E376" s="196" t="s">
        <v>1</v>
      </c>
      <c r="F376" s="197" t="s">
        <v>552</v>
      </c>
      <c r="G376" s="13"/>
      <c r="H376" s="198">
        <v>106.59999999999999</v>
      </c>
      <c r="I376" s="199"/>
      <c r="J376" s="13"/>
      <c r="K376" s="13"/>
      <c r="L376" s="194"/>
      <c r="M376" s="200"/>
      <c r="N376" s="201"/>
      <c r="O376" s="201"/>
      <c r="P376" s="201"/>
      <c r="Q376" s="201"/>
      <c r="R376" s="201"/>
      <c r="S376" s="201"/>
      <c r="T376" s="20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6" t="s">
        <v>154</v>
      </c>
      <c r="AU376" s="196" t="s">
        <v>82</v>
      </c>
      <c r="AV376" s="13" t="s">
        <v>82</v>
      </c>
      <c r="AW376" s="13" t="s">
        <v>30</v>
      </c>
      <c r="AX376" s="13" t="s">
        <v>73</v>
      </c>
      <c r="AY376" s="196" t="s">
        <v>146</v>
      </c>
    </row>
    <row r="377" s="14" customFormat="1">
      <c r="A377" s="14"/>
      <c r="B377" s="203"/>
      <c r="C377" s="14"/>
      <c r="D377" s="195" t="s">
        <v>154</v>
      </c>
      <c r="E377" s="204" t="s">
        <v>1</v>
      </c>
      <c r="F377" s="205" t="s">
        <v>167</v>
      </c>
      <c r="G377" s="14"/>
      <c r="H377" s="206">
        <v>213.19999999999999</v>
      </c>
      <c r="I377" s="207"/>
      <c r="J377" s="14"/>
      <c r="K377" s="14"/>
      <c r="L377" s="203"/>
      <c r="M377" s="208"/>
      <c r="N377" s="209"/>
      <c r="O377" s="209"/>
      <c r="P377" s="209"/>
      <c r="Q377" s="209"/>
      <c r="R377" s="209"/>
      <c r="S377" s="209"/>
      <c r="T377" s="21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4" t="s">
        <v>154</v>
      </c>
      <c r="AU377" s="204" t="s">
        <v>82</v>
      </c>
      <c r="AV377" s="14" t="s">
        <v>152</v>
      </c>
      <c r="AW377" s="14" t="s">
        <v>30</v>
      </c>
      <c r="AX377" s="14" t="s">
        <v>80</v>
      </c>
      <c r="AY377" s="204" t="s">
        <v>146</v>
      </c>
    </row>
    <row r="378" s="2" customFormat="1" ht="33" customHeight="1">
      <c r="A378" s="37"/>
      <c r="B378" s="179"/>
      <c r="C378" s="180" t="s">
        <v>554</v>
      </c>
      <c r="D378" s="180" t="s">
        <v>148</v>
      </c>
      <c r="E378" s="181" t="s">
        <v>555</v>
      </c>
      <c r="F378" s="182" t="s">
        <v>556</v>
      </c>
      <c r="G378" s="183" t="s">
        <v>151</v>
      </c>
      <c r="H378" s="184">
        <v>53.299999999999997</v>
      </c>
      <c r="I378" s="185"/>
      <c r="J378" s="186">
        <f>ROUND(I378*H378,2)</f>
        <v>0</v>
      </c>
      <c r="K378" s="187"/>
      <c r="L378" s="38"/>
      <c r="M378" s="188" t="s">
        <v>1</v>
      </c>
      <c r="N378" s="189" t="s">
        <v>38</v>
      </c>
      <c r="O378" s="76"/>
      <c r="P378" s="190">
        <f>O378*H378</f>
        <v>0</v>
      </c>
      <c r="Q378" s="190">
        <v>0</v>
      </c>
      <c r="R378" s="190">
        <f>Q378*H378</f>
        <v>0</v>
      </c>
      <c r="S378" s="190">
        <v>0</v>
      </c>
      <c r="T378" s="19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2" t="s">
        <v>239</v>
      </c>
      <c r="AT378" s="192" t="s">
        <v>148</v>
      </c>
      <c r="AU378" s="192" t="s">
        <v>82</v>
      </c>
      <c r="AY378" s="18" t="s">
        <v>146</v>
      </c>
      <c r="BE378" s="193">
        <f>IF(N378="základní",J378,0)</f>
        <v>0</v>
      </c>
      <c r="BF378" s="193">
        <f>IF(N378="snížená",J378,0)</f>
        <v>0</v>
      </c>
      <c r="BG378" s="193">
        <f>IF(N378="zákl. přenesená",J378,0)</f>
        <v>0</v>
      </c>
      <c r="BH378" s="193">
        <f>IF(N378="sníž. přenesená",J378,0)</f>
        <v>0</v>
      </c>
      <c r="BI378" s="193">
        <f>IF(N378="nulová",J378,0)</f>
        <v>0</v>
      </c>
      <c r="BJ378" s="18" t="s">
        <v>80</v>
      </c>
      <c r="BK378" s="193">
        <f>ROUND(I378*H378,2)</f>
        <v>0</v>
      </c>
      <c r="BL378" s="18" t="s">
        <v>239</v>
      </c>
      <c r="BM378" s="192" t="s">
        <v>557</v>
      </c>
    </row>
    <row r="379" s="2" customFormat="1" ht="16.5" customHeight="1">
      <c r="A379" s="37"/>
      <c r="B379" s="179"/>
      <c r="C379" s="218" t="s">
        <v>558</v>
      </c>
      <c r="D379" s="218" t="s">
        <v>209</v>
      </c>
      <c r="E379" s="219" t="s">
        <v>559</v>
      </c>
      <c r="F379" s="220" t="s">
        <v>560</v>
      </c>
      <c r="G379" s="221" t="s">
        <v>151</v>
      </c>
      <c r="H379" s="222">
        <v>61.295000000000002</v>
      </c>
      <c r="I379" s="223"/>
      <c r="J379" s="224">
        <f>ROUND(I379*H379,2)</f>
        <v>0</v>
      </c>
      <c r="K379" s="225"/>
      <c r="L379" s="226"/>
      <c r="M379" s="227" t="s">
        <v>1</v>
      </c>
      <c r="N379" s="228" t="s">
        <v>38</v>
      </c>
      <c r="O379" s="76"/>
      <c r="P379" s="190">
        <f>O379*H379</f>
        <v>0</v>
      </c>
      <c r="Q379" s="190">
        <v>0.00029999999999999997</v>
      </c>
      <c r="R379" s="190">
        <f>Q379*H379</f>
        <v>0.018388499999999999</v>
      </c>
      <c r="S379" s="190">
        <v>0</v>
      </c>
      <c r="T379" s="19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2" t="s">
        <v>331</v>
      </c>
      <c r="AT379" s="192" t="s">
        <v>209</v>
      </c>
      <c r="AU379" s="192" t="s">
        <v>82</v>
      </c>
      <c r="AY379" s="18" t="s">
        <v>146</v>
      </c>
      <c r="BE379" s="193">
        <f>IF(N379="základní",J379,0)</f>
        <v>0</v>
      </c>
      <c r="BF379" s="193">
        <f>IF(N379="snížená",J379,0)</f>
        <v>0</v>
      </c>
      <c r="BG379" s="193">
        <f>IF(N379="zákl. přenesená",J379,0)</f>
        <v>0</v>
      </c>
      <c r="BH379" s="193">
        <f>IF(N379="sníž. přenesená",J379,0)</f>
        <v>0</v>
      </c>
      <c r="BI379" s="193">
        <f>IF(N379="nulová",J379,0)</f>
        <v>0</v>
      </c>
      <c r="BJ379" s="18" t="s">
        <v>80</v>
      </c>
      <c r="BK379" s="193">
        <f>ROUND(I379*H379,2)</f>
        <v>0</v>
      </c>
      <c r="BL379" s="18" t="s">
        <v>239</v>
      </c>
      <c r="BM379" s="192" t="s">
        <v>561</v>
      </c>
    </row>
    <row r="380" s="13" customFormat="1">
      <c r="A380" s="13"/>
      <c r="B380" s="194"/>
      <c r="C380" s="13"/>
      <c r="D380" s="195" t="s">
        <v>154</v>
      </c>
      <c r="E380" s="196" t="s">
        <v>1</v>
      </c>
      <c r="F380" s="197" t="s">
        <v>530</v>
      </c>
      <c r="G380" s="13"/>
      <c r="H380" s="198">
        <v>61.295000000000002</v>
      </c>
      <c r="I380" s="199"/>
      <c r="J380" s="13"/>
      <c r="K380" s="13"/>
      <c r="L380" s="194"/>
      <c r="M380" s="200"/>
      <c r="N380" s="201"/>
      <c r="O380" s="201"/>
      <c r="P380" s="201"/>
      <c r="Q380" s="201"/>
      <c r="R380" s="201"/>
      <c r="S380" s="201"/>
      <c r="T380" s="20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6" t="s">
        <v>154</v>
      </c>
      <c r="AU380" s="196" t="s">
        <v>82</v>
      </c>
      <c r="AV380" s="13" t="s">
        <v>82</v>
      </c>
      <c r="AW380" s="13" t="s">
        <v>30</v>
      </c>
      <c r="AX380" s="13" t="s">
        <v>80</v>
      </c>
      <c r="AY380" s="196" t="s">
        <v>146</v>
      </c>
    </row>
    <row r="381" s="2" customFormat="1" ht="33" customHeight="1">
      <c r="A381" s="37"/>
      <c r="B381" s="179"/>
      <c r="C381" s="180" t="s">
        <v>562</v>
      </c>
      <c r="D381" s="180" t="s">
        <v>148</v>
      </c>
      <c r="E381" s="181" t="s">
        <v>563</v>
      </c>
      <c r="F381" s="182" t="s">
        <v>564</v>
      </c>
      <c r="G381" s="183" t="s">
        <v>151</v>
      </c>
      <c r="H381" s="184">
        <v>106.59999999999999</v>
      </c>
      <c r="I381" s="185"/>
      <c r="J381" s="186">
        <f>ROUND(I381*H381,2)</f>
        <v>0</v>
      </c>
      <c r="K381" s="187"/>
      <c r="L381" s="38"/>
      <c r="M381" s="188" t="s">
        <v>1</v>
      </c>
      <c r="N381" s="189" t="s">
        <v>38</v>
      </c>
      <c r="O381" s="76"/>
      <c r="P381" s="190">
        <f>O381*H381</f>
        <v>0</v>
      </c>
      <c r="Q381" s="190">
        <v>0</v>
      </c>
      <c r="R381" s="190">
        <f>Q381*H381</f>
        <v>0</v>
      </c>
      <c r="S381" s="190">
        <v>0</v>
      </c>
      <c r="T381" s="19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2" t="s">
        <v>239</v>
      </c>
      <c r="AT381" s="192" t="s">
        <v>148</v>
      </c>
      <c r="AU381" s="192" t="s">
        <v>82</v>
      </c>
      <c r="AY381" s="18" t="s">
        <v>146</v>
      </c>
      <c r="BE381" s="193">
        <f>IF(N381="základní",J381,0)</f>
        <v>0</v>
      </c>
      <c r="BF381" s="193">
        <f>IF(N381="snížená",J381,0)</f>
        <v>0</v>
      </c>
      <c r="BG381" s="193">
        <f>IF(N381="zákl. přenesená",J381,0)</f>
        <v>0</v>
      </c>
      <c r="BH381" s="193">
        <f>IF(N381="sníž. přenesená",J381,0)</f>
        <v>0</v>
      </c>
      <c r="BI381" s="193">
        <f>IF(N381="nulová",J381,0)</f>
        <v>0</v>
      </c>
      <c r="BJ381" s="18" t="s">
        <v>80</v>
      </c>
      <c r="BK381" s="193">
        <f>ROUND(I381*H381,2)</f>
        <v>0</v>
      </c>
      <c r="BL381" s="18" t="s">
        <v>239</v>
      </c>
      <c r="BM381" s="192" t="s">
        <v>565</v>
      </c>
    </row>
    <row r="382" s="13" customFormat="1">
      <c r="A382" s="13"/>
      <c r="B382" s="194"/>
      <c r="C382" s="13"/>
      <c r="D382" s="195" t="s">
        <v>154</v>
      </c>
      <c r="E382" s="196" t="s">
        <v>1</v>
      </c>
      <c r="F382" s="197" t="s">
        <v>566</v>
      </c>
      <c r="G382" s="13"/>
      <c r="H382" s="198">
        <v>106.59999999999999</v>
      </c>
      <c r="I382" s="199"/>
      <c r="J382" s="13"/>
      <c r="K382" s="13"/>
      <c r="L382" s="194"/>
      <c r="M382" s="200"/>
      <c r="N382" s="201"/>
      <c r="O382" s="201"/>
      <c r="P382" s="201"/>
      <c r="Q382" s="201"/>
      <c r="R382" s="201"/>
      <c r="S382" s="201"/>
      <c r="T382" s="20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6" t="s">
        <v>154</v>
      </c>
      <c r="AU382" s="196" t="s">
        <v>82</v>
      </c>
      <c r="AV382" s="13" t="s">
        <v>82</v>
      </c>
      <c r="AW382" s="13" t="s">
        <v>30</v>
      </c>
      <c r="AX382" s="13" t="s">
        <v>80</v>
      </c>
      <c r="AY382" s="196" t="s">
        <v>146</v>
      </c>
    </row>
    <row r="383" s="2" customFormat="1" ht="16.5" customHeight="1">
      <c r="A383" s="37"/>
      <c r="B383" s="179"/>
      <c r="C383" s="218" t="s">
        <v>567</v>
      </c>
      <c r="D383" s="218" t="s">
        <v>209</v>
      </c>
      <c r="E383" s="219" t="s">
        <v>559</v>
      </c>
      <c r="F383" s="220" t="s">
        <v>560</v>
      </c>
      <c r="G383" s="221" t="s">
        <v>151</v>
      </c>
      <c r="H383" s="222">
        <v>122.59</v>
      </c>
      <c r="I383" s="223"/>
      <c r="J383" s="224">
        <f>ROUND(I383*H383,2)</f>
        <v>0</v>
      </c>
      <c r="K383" s="225"/>
      <c r="L383" s="226"/>
      <c r="M383" s="227" t="s">
        <v>1</v>
      </c>
      <c r="N383" s="228" t="s">
        <v>38</v>
      </c>
      <c r="O383" s="76"/>
      <c r="P383" s="190">
        <f>O383*H383</f>
        <v>0</v>
      </c>
      <c r="Q383" s="190">
        <v>0.00029999999999999997</v>
      </c>
      <c r="R383" s="190">
        <f>Q383*H383</f>
        <v>0.036776999999999997</v>
      </c>
      <c r="S383" s="190">
        <v>0</v>
      </c>
      <c r="T383" s="19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2" t="s">
        <v>331</v>
      </c>
      <c r="AT383" s="192" t="s">
        <v>209</v>
      </c>
      <c r="AU383" s="192" t="s">
        <v>82</v>
      </c>
      <c r="AY383" s="18" t="s">
        <v>146</v>
      </c>
      <c r="BE383" s="193">
        <f>IF(N383="základní",J383,0)</f>
        <v>0</v>
      </c>
      <c r="BF383" s="193">
        <f>IF(N383="snížená",J383,0)</f>
        <v>0</v>
      </c>
      <c r="BG383" s="193">
        <f>IF(N383="zákl. přenesená",J383,0)</f>
        <v>0</v>
      </c>
      <c r="BH383" s="193">
        <f>IF(N383="sníž. přenesená",J383,0)</f>
        <v>0</v>
      </c>
      <c r="BI383" s="193">
        <f>IF(N383="nulová",J383,0)</f>
        <v>0</v>
      </c>
      <c r="BJ383" s="18" t="s">
        <v>80</v>
      </c>
      <c r="BK383" s="193">
        <f>ROUND(I383*H383,2)</f>
        <v>0</v>
      </c>
      <c r="BL383" s="18" t="s">
        <v>239</v>
      </c>
      <c r="BM383" s="192" t="s">
        <v>568</v>
      </c>
    </row>
    <row r="384" s="13" customFormat="1">
      <c r="A384" s="13"/>
      <c r="B384" s="194"/>
      <c r="C384" s="13"/>
      <c r="D384" s="195" t="s">
        <v>154</v>
      </c>
      <c r="E384" s="196" t="s">
        <v>1</v>
      </c>
      <c r="F384" s="197" t="s">
        <v>569</v>
      </c>
      <c r="G384" s="13"/>
      <c r="H384" s="198">
        <v>122.59</v>
      </c>
      <c r="I384" s="199"/>
      <c r="J384" s="13"/>
      <c r="K384" s="13"/>
      <c r="L384" s="194"/>
      <c r="M384" s="200"/>
      <c r="N384" s="201"/>
      <c r="O384" s="201"/>
      <c r="P384" s="201"/>
      <c r="Q384" s="201"/>
      <c r="R384" s="201"/>
      <c r="S384" s="201"/>
      <c r="T384" s="20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6" t="s">
        <v>154</v>
      </c>
      <c r="AU384" s="196" t="s">
        <v>82</v>
      </c>
      <c r="AV384" s="13" t="s">
        <v>82</v>
      </c>
      <c r="AW384" s="13" t="s">
        <v>30</v>
      </c>
      <c r="AX384" s="13" t="s">
        <v>80</v>
      </c>
      <c r="AY384" s="196" t="s">
        <v>146</v>
      </c>
    </row>
    <row r="385" s="2" customFormat="1" ht="33" customHeight="1">
      <c r="A385" s="37"/>
      <c r="B385" s="179"/>
      <c r="C385" s="180" t="s">
        <v>570</v>
      </c>
      <c r="D385" s="180" t="s">
        <v>148</v>
      </c>
      <c r="E385" s="181" t="s">
        <v>571</v>
      </c>
      <c r="F385" s="182" t="s">
        <v>572</v>
      </c>
      <c r="G385" s="183" t="s">
        <v>151</v>
      </c>
      <c r="H385" s="184">
        <v>53.299999999999997</v>
      </c>
      <c r="I385" s="185"/>
      <c r="J385" s="186">
        <f>ROUND(I385*H385,2)</f>
        <v>0</v>
      </c>
      <c r="K385" s="187"/>
      <c r="L385" s="38"/>
      <c r="M385" s="188" t="s">
        <v>1</v>
      </c>
      <c r="N385" s="189" t="s">
        <v>38</v>
      </c>
      <c r="O385" s="76"/>
      <c r="P385" s="190">
        <f>O385*H385</f>
        <v>0</v>
      </c>
      <c r="Q385" s="190">
        <v>0</v>
      </c>
      <c r="R385" s="190">
        <f>Q385*H385</f>
        <v>0</v>
      </c>
      <c r="S385" s="190">
        <v>0</v>
      </c>
      <c r="T385" s="19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2" t="s">
        <v>239</v>
      </c>
      <c r="AT385" s="192" t="s">
        <v>148</v>
      </c>
      <c r="AU385" s="192" t="s">
        <v>82</v>
      </c>
      <c r="AY385" s="18" t="s">
        <v>146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18" t="s">
        <v>80</v>
      </c>
      <c r="BK385" s="193">
        <f>ROUND(I385*H385,2)</f>
        <v>0</v>
      </c>
      <c r="BL385" s="18" t="s">
        <v>239</v>
      </c>
      <c r="BM385" s="192" t="s">
        <v>573</v>
      </c>
    </row>
    <row r="386" s="2" customFormat="1" ht="24.15" customHeight="1">
      <c r="A386" s="37"/>
      <c r="B386" s="179"/>
      <c r="C386" s="218" t="s">
        <v>574</v>
      </c>
      <c r="D386" s="218" t="s">
        <v>209</v>
      </c>
      <c r="E386" s="219" t="s">
        <v>575</v>
      </c>
      <c r="F386" s="220" t="s">
        <v>576</v>
      </c>
      <c r="G386" s="221" t="s">
        <v>151</v>
      </c>
      <c r="H386" s="222">
        <v>61.295000000000002</v>
      </c>
      <c r="I386" s="223"/>
      <c r="J386" s="224">
        <f>ROUND(I386*H386,2)</f>
        <v>0</v>
      </c>
      <c r="K386" s="225"/>
      <c r="L386" s="226"/>
      <c r="M386" s="227" t="s">
        <v>1</v>
      </c>
      <c r="N386" s="228" t="s">
        <v>38</v>
      </c>
      <c r="O386" s="76"/>
      <c r="P386" s="190">
        <f>O386*H386</f>
        <v>0</v>
      </c>
      <c r="Q386" s="190">
        <v>0.00029999999999999997</v>
      </c>
      <c r="R386" s="190">
        <f>Q386*H386</f>
        <v>0.018388499999999999</v>
      </c>
      <c r="S386" s="190">
        <v>0</v>
      </c>
      <c r="T386" s="19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2" t="s">
        <v>331</v>
      </c>
      <c r="AT386" s="192" t="s">
        <v>209</v>
      </c>
      <c r="AU386" s="192" t="s">
        <v>82</v>
      </c>
      <c r="AY386" s="18" t="s">
        <v>146</v>
      </c>
      <c r="BE386" s="193">
        <f>IF(N386="základní",J386,0)</f>
        <v>0</v>
      </c>
      <c r="BF386" s="193">
        <f>IF(N386="snížená",J386,0)</f>
        <v>0</v>
      </c>
      <c r="BG386" s="193">
        <f>IF(N386="zákl. přenesená",J386,0)</f>
        <v>0</v>
      </c>
      <c r="BH386" s="193">
        <f>IF(N386="sníž. přenesená",J386,0)</f>
        <v>0</v>
      </c>
      <c r="BI386" s="193">
        <f>IF(N386="nulová",J386,0)</f>
        <v>0</v>
      </c>
      <c r="BJ386" s="18" t="s">
        <v>80</v>
      </c>
      <c r="BK386" s="193">
        <f>ROUND(I386*H386,2)</f>
        <v>0</v>
      </c>
      <c r="BL386" s="18" t="s">
        <v>239</v>
      </c>
      <c r="BM386" s="192" t="s">
        <v>577</v>
      </c>
    </row>
    <row r="387" s="13" customFormat="1">
      <c r="A387" s="13"/>
      <c r="B387" s="194"/>
      <c r="C387" s="13"/>
      <c r="D387" s="195" t="s">
        <v>154</v>
      </c>
      <c r="E387" s="196" t="s">
        <v>1</v>
      </c>
      <c r="F387" s="197" t="s">
        <v>530</v>
      </c>
      <c r="G387" s="13"/>
      <c r="H387" s="198">
        <v>61.295000000000002</v>
      </c>
      <c r="I387" s="199"/>
      <c r="J387" s="13"/>
      <c r="K387" s="13"/>
      <c r="L387" s="194"/>
      <c r="M387" s="200"/>
      <c r="N387" s="201"/>
      <c r="O387" s="201"/>
      <c r="P387" s="201"/>
      <c r="Q387" s="201"/>
      <c r="R387" s="201"/>
      <c r="S387" s="201"/>
      <c r="T387" s="20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6" t="s">
        <v>154</v>
      </c>
      <c r="AU387" s="196" t="s">
        <v>82</v>
      </c>
      <c r="AV387" s="13" t="s">
        <v>82</v>
      </c>
      <c r="AW387" s="13" t="s">
        <v>30</v>
      </c>
      <c r="AX387" s="13" t="s">
        <v>80</v>
      </c>
      <c r="AY387" s="196" t="s">
        <v>146</v>
      </c>
    </row>
    <row r="388" s="2" customFormat="1" ht="37.8" customHeight="1">
      <c r="A388" s="37"/>
      <c r="B388" s="179"/>
      <c r="C388" s="180" t="s">
        <v>578</v>
      </c>
      <c r="D388" s="180" t="s">
        <v>148</v>
      </c>
      <c r="E388" s="181" t="s">
        <v>579</v>
      </c>
      <c r="F388" s="182" t="s">
        <v>580</v>
      </c>
      <c r="G388" s="183" t="s">
        <v>151</v>
      </c>
      <c r="H388" s="184">
        <v>53.299999999999997</v>
      </c>
      <c r="I388" s="185"/>
      <c r="J388" s="186">
        <f>ROUND(I388*H388,2)</f>
        <v>0</v>
      </c>
      <c r="K388" s="187"/>
      <c r="L388" s="38"/>
      <c r="M388" s="188" t="s">
        <v>1</v>
      </c>
      <c r="N388" s="189" t="s">
        <v>38</v>
      </c>
      <c r="O388" s="76"/>
      <c r="P388" s="190">
        <f>O388*H388</f>
        <v>0</v>
      </c>
      <c r="Q388" s="190">
        <v>0</v>
      </c>
      <c r="R388" s="190">
        <f>Q388*H388</f>
        <v>0</v>
      </c>
      <c r="S388" s="190">
        <v>0</v>
      </c>
      <c r="T388" s="19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2" t="s">
        <v>239</v>
      </c>
      <c r="AT388" s="192" t="s">
        <v>148</v>
      </c>
      <c r="AU388" s="192" t="s">
        <v>82</v>
      </c>
      <c r="AY388" s="18" t="s">
        <v>146</v>
      </c>
      <c r="BE388" s="193">
        <f>IF(N388="základní",J388,0)</f>
        <v>0</v>
      </c>
      <c r="BF388" s="193">
        <f>IF(N388="snížená",J388,0)</f>
        <v>0</v>
      </c>
      <c r="BG388" s="193">
        <f>IF(N388="zákl. přenesená",J388,0)</f>
        <v>0</v>
      </c>
      <c r="BH388" s="193">
        <f>IF(N388="sníž. přenesená",J388,0)</f>
        <v>0</v>
      </c>
      <c r="BI388" s="193">
        <f>IF(N388="nulová",J388,0)</f>
        <v>0</v>
      </c>
      <c r="BJ388" s="18" t="s">
        <v>80</v>
      </c>
      <c r="BK388" s="193">
        <f>ROUND(I388*H388,2)</f>
        <v>0</v>
      </c>
      <c r="BL388" s="18" t="s">
        <v>239</v>
      </c>
      <c r="BM388" s="192" t="s">
        <v>581</v>
      </c>
    </row>
    <row r="389" s="2" customFormat="1" ht="37.8" customHeight="1">
      <c r="A389" s="37"/>
      <c r="B389" s="179"/>
      <c r="C389" s="218" t="s">
        <v>582</v>
      </c>
      <c r="D389" s="218" t="s">
        <v>209</v>
      </c>
      <c r="E389" s="219" t="s">
        <v>583</v>
      </c>
      <c r="F389" s="220" t="s">
        <v>584</v>
      </c>
      <c r="G389" s="221" t="s">
        <v>151</v>
      </c>
      <c r="H389" s="222">
        <v>61.295000000000002</v>
      </c>
      <c r="I389" s="223"/>
      <c r="J389" s="224">
        <f>ROUND(I389*H389,2)</f>
        <v>0</v>
      </c>
      <c r="K389" s="225"/>
      <c r="L389" s="226"/>
      <c r="M389" s="227" t="s">
        <v>1</v>
      </c>
      <c r="N389" s="228" t="s">
        <v>38</v>
      </c>
      <c r="O389" s="76"/>
      <c r="P389" s="190">
        <f>O389*H389</f>
        <v>0</v>
      </c>
      <c r="Q389" s="190">
        <v>0.00080000000000000004</v>
      </c>
      <c r="R389" s="190">
        <f>Q389*H389</f>
        <v>0.049036000000000003</v>
      </c>
      <c r="S389" s="190">
        <v>0</v>
      </c>
      <c r="T389" s="19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2" t="s">
        <v>331</v>
      </c>
      <c r="AT389" s="192" t="s">
        <v>209</v>
      </c>
      <c r="AU389" s="192" t="s">
        <v>82</v>
      </c>
      <c r="AY389" s="18" t="s">
        <v>146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8" t="s">
        <v>80</v>
      </c>
      <c r="BK389" s="193">
        <f>ROUND(I389*H389,2)</f>
        <v>0</v>
      </c>
      <c r="BL389" s="18" t="s">
        <v>239</v>
      </c>
      <c r="BM389" s="192" t="s">
        <v>585</v>
      </c>
    </row>
    <row r="390" s="13" customFormat="1">
      <c r="A390" s="13"/>
      <c r="B390" s="194"/>
      <c r="C390" s="13"/>
      <c r="D390" s="195" t="s">
        <v>154</v>
      </c>
      <c r="E390" s="196" t="s">
        <v>1</v>
      </c>
      <c r="F390" s="197" t="s">
        <v>530</v>
      </c>
      <c r="G390" s="13"/>
      <c r="H390" s="198">
        <v>61.295000000000002</v>
      </c>
      <c r="I390" s="199"/>
      <c r="J390" s="13"/>
      <c r="K390" s="13"/>
      <c r="L390" s="194"/>
      <c r="M390" s="200"/>
      <c r="N390" s="201"/>
      <c r="O390" s="201"/>
      <c r="P390" s="201"/>
      <c r="Q390" s="201"/>
      <c r="R390" s="201"/>
      <c r="S390" s="201"/>
      <c r="T390" s="20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6" t="s">
        <v>154</v>
      </c>
      <c r="AU390" s="196" t="s">
        <v>82</v>
      </c>
      <c r="AV390" s="13" t="s">
        <v>82</v>
      </c>
      <c r="AW390" s="13" t="s">
        <v>30</v>
      </c>
      <c r="AX390" s="13" t="s">
        <v>80</v>
      </c>
      <c r="AY390" s="196" t="s">
        <v>146</v>
      </c>
    </row>
    <row r="391" s="2" customFormat="1" ht="33" customHeight="1">
      <c r="A391" s="37"/>
      <c r="B391" s="179"/>
      <c r="C391" s="180" t="s">
        <v>586</v>
      </c>
      <c r="D391" s="180" t="s">
        <v>148</v>
      </c>
      <c r="E391" s="181" t="s">
        <v>587</v>
      </c>
      <c r="F391" s="182" t="s">
        <v>588</v>
      </c>
      <c r="G391" s="183" t="s">
        <v>151</v>
      </c>
      <c r="H391" s="184">
        <v>53.299999999999997</v>
      </c>
      <c r="I391" s="185"/>
      <c r="J391" s="186">
        <f>ROUND(I391*H391,2)</f>
        <v>0</v>
      </c>
      <c r="K391" s="187"/>
      <c r="L391" s="38"/>
      <c r="M391" s="188" t="s">
        <v>1</v>
      </c>
      <c r="N391" s="189" t="s">
        <v>38</v>
      </c>
      <c r="O391" s="76"/>
      <c r="P391" s="190">
        <f>O391*H391</f>
        <v>0</v>
      </c>
      <c r="Q391" s="190">
        <v>0</v>
      </c>
      <c r="R391" s="190">
        <f>Q391*H391</f>
        <v>0</v>
      </c>
      <c r="S391" s="190">
        <v>0</v>
      </c>
      <c r="T391" s="19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2" t="s">
        <v>239</v>
      </c>
      <c r="AT391" s="192" t="s">
        <v>148</v>
      </c>
      <c r="AU391" s="192" t="s">
        <v>82</v>
      </c>
      <c r="AY391" s="18" t="s">
        <v>146</v>
      </c>
      <c r="BE391" s="193">
        <f>IF(N391="základní",J391,0)</f>
        <v>0</v>
      </c>
      <c r="BF391" s="193">
        <f>IF(N391="snížená",J391,0)</f>
        <v>0</v>
      </c>
      <c r="BG391" s="193">
        <f>IF(N391="zákl. přenesená",J391,0)</f>
        <v>0</v>
      </c>
      <c r="BH391" s="193">
        <f>IF(N391="sníž. přenesená",J391,0)</f>
        <v>0</v>
      </c>
      <c r="BI391" s="193">
        <f>IF(N391="nulová",J391,0)</f>
        <v>0</v>
      </c>
      <c r="BJ391" s="18" t="s">
        <v>80</v>
      </c>
      <c r="BK391" s="193">
        <f>ROUND(I391*H391,2)</f>
        <v>0</v>
      </c>
      <c r="BL391" s="18" t="s">
        <v>239</v>
      </c>
      <c r="BM391" s="192" t="s">
        <v>589</v>
      </c>
    </row>
    <row r="392" s="15" customFormat="1">
      <c r="A392" s="15"/>
      <c r="B392" s="211"/>
      <c r="C392" s="15"/>
      <c r="D392" s="195" t="s">
        <v>154</v>
      </c>
      <c r="E392" s="212" t="s">
        <v>1</v>
      </c>
      <c r="F392" s="213" t="s">
        <v>590</v>
      </c>
      <c r="G392" s="15"/>
      <c r="H392" s="212" t="s">
        <v>1</v>
      </c>
      <c r="I392" s="214"/>
      <c r="J392" s="15"/>
      <c r="K392" s="15"/>
      <c r="L392" s="211"/>
      <c r="M392" s="215"/>
      <c r="N392" s="216"/>
      <c r="O392" s="216"/>
      <c r="P392" s="216"/>
      <c r="Q392" s="216"/>
      <c r="R392" s="216"/>
      <c r="S392" s="216"/>
      <c r="T392" s="21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12" t="s">
        <v>154</v>
      </c>
      <c r="AU392" s="212" t="s">
        <v>82</v>
      </c>
      <c r="AV392" s="15" t="s">
        <v>80</v>
      </c>
      <c r="AW392" s="15" t="s">
        <v>30</v>
      </c>
      <c r="AX392" s="15" t="s">
        <v>73</v>
      </c>
      <c r="AY392" s="212" t="s">
        <v>146</v>
      </c>
    </row>
    <row r="393" s="13" customFormat="1">
      <c r="A393" s="13"/>
      <c r="B393" s="194"/>
      <c r="C393" s="13"/>
      <c r="D393" s="195" t="s">
        <v>154</v>
      </c>
      <c r="E393" s="196" t="s">
        <v>1</v>
      </c>
      <c r="F393" s="197" t="s">
        <v>535</v>
      </c>
      <c r="G393" s="13"/>
      <c r="H393" s="198">
        <v>53.299999999999997</v>
      </c>
      <c r="I393" s="199"/>
      <c r="J393" s="13"/>
      <c r="K393" s="13"/>
      <c r="L393" s="194"/>
      <c r="M393" s="200"/>
      <c r="N393" s="201"/>
      <c r="O393" s="201"/>
      <c r="P393" s="201"/>
      <c r="Q393" s="201"/>
      <c r="R393" s="201"/>
      <c r="S393" s="201"/>
      <c r="T393" s="20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6" t="s">
        <v>154</v>
      </c>
      <c r="AU393" s="196" t="s">
        <v>82</v>
      </c>
      <c r="AV393" s="13" t="s">
        <v>82</v>
      </c>
      <c r="AW393" s="13" t="s">
        <v>30</v>
      </c>
      <c r="AX393" s="13" t="s">
        <v>80</v>
      </c>
      <c r="AY393" s="196" t="s">
        <v>146</v>
      </c>
    </row>
    <row r="394" s="2" customFormat="1" ht="24.15" customHeight="1">
      <c r="A394" s="37"/>
      <c r="B394" s="179"/>
      <c r="C394" s="180" t="s">
        <v>591</v>
      </c>
      <c r="D394" s="180" t="s">
        <v>148</v>
      </c>
      <c r="E394" s="181" t="s">
        <v>592</v>
      </c>
      <c r="F394" s="182" t="s">
        <v>593</v>
      </c>
      <c r="G394" s="183" t="s">
        <v>380</v>
      </c>
      <c r="H394" s="184">
        <v>1</v>
      </c>
      <c r="I394" s="185"/>
      <c r="J394" s="186">
        <f>ROUND(I394*H394,2)</f>
        <v>0</v>
      </c>
      <c r="K394" s="187"/>
      <c r="L394" s="38"/>
      <c r="M394" s="188" t="s">
        <v>1</v>
      </c>
      <c r="N394" s="189" t="s">
        <v>38</v>
      </c>
      <c r="O394" s="76"/>
      <c r="P394" s="190">
        <f>O394*H394</f>
        <v>0</v>
      </c>
      <c r="Q394" s="190">
        <v>0</v>
      </c>
      <c r="R394" s="190">
        <f>Q394*H394</f>
        <v>0</v>
      </c>
      <c r="S394" s="190">
        <v>0</v>
      </c>
      <c r="T394" s="19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2" t="s">
        <v>239</v>
      </c>
      <c r="AT394" s="192" t="s">
        <v>148</v>
      </c>
      <c r="AU394" s="192" t="s">
        <v>82</v>
      </c>
      <c r="AY394" s="18" t="s">
        <v>146</v>
      </c>
      <c r="BE394" s="193">
        <f>IF(N394="základní",J394,0)</f>
        <v>0</v>
      </c>
      <c r="BF394" s="193">
        <f>IF(N394="snížená",J394,0)</f>
        <v>0</v>
      </c>
      <c r="BG394" s="193">
        <f>IF(N394="zákl. přenesená",J394,0)</f>
        <v>0</v>
      </c>
      <c r="BH394" s="193">
        <f>IF(N394="sníž. přenesená",J394,0)</f>
        <v>0</v>
      </c>
      <c r="BI394" s="193">
        <f>IF(N394="nulová",J394,0)</f>
        <v>0</v>
      </c>
      <c r="BJ394" s="18" t="s">
        <v>80</v>
      </c>
      <c r="BK394" s="193">
        <f>ROUND(I394*H394,2)</f>
        <v>0</v>
      </c>
      <c r="BL394" s="18" t="s">
        <v>239</v>
      </c>
      <c r="BM394" s="192" t="s">
        <v>594</v>
      </c>
    </row>
    <row r="395" s="2" customFormat="1" ht="24.15" customHeight="1">
      <c r="A395" s="37"/>
      <c r="B395" s="179"/>
      <c r="C395" s="180" t="s">
        <v>595</v>
      </c>
      <c r="D395" s="180" t="s">
        <v>148</v>
      </c>
      <c r="E395" s="181" t="s">
        <v>596</v>
      </c>
      <c r="F395" s="182" t="s">
        <v>597</v>
      </c>
      <c r="G395" s="183" t="s">
        <v>151</v>
      </c>
      <c r="H395" s="184">
        <v>53.299999999999997</v>
      </c>
      <c r="I395" s="185"/>
      <c r="J395" s="186">
        <f>ROUND(I395*H395,2)</f>
        <v>0</v>
      </c>
      <c r="K395" s="187"/>
      <c r="L395" s="38"/>
      <c r="M395" s="188" t="s">
        <v>1</v>
      </c>
      <c r="N395" s="189" t="s">
        <v>38</v>
      </c>
      <c r="O395" s="76"/>
      <c r="P395" s="190">
        <f>O395*H395</f>
        <v>0</v>
      </c>
      <c r="Q395" s="190">
        <v>0</v>
      </c>
      <c r="R395" s="190">
        <f>Q395*H395</f>
        <v>0</v>
      </c>
      <c r="S395" s="190">
        <v>0</v>
      </c>
      <c r="T395" s="191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2" t="s">
        <v>239</v>
      </c>
      <c r="AT395" s="192" t="s">
        <v>148</v>
      </c>
      <c r="AU395" s="192" t="s">
        <v>82</v>
      </c>
      <c r="AY395" s="18" t="s">
        <v>146</v>
      </c>
      <c r="BE395" s="193">
        <f>IF(N395="základní",J395,0)</f>
        <v>0</v>
      </c>
      <c r="BF395" s="193">
        <f>IF(N395="snížená",J395,0)</f>
        <v>0</v>
      </c>
      <c r="BG395" s="193">
        <f>IF(N395="zákl. přenesená",J395,0)</f>
        <v>0</v>
      </c>
      <c r="BH395" s="193">
        <f>IF(N395="sníž. přenesená",J395,0)</f>
        <v>0</v>
      </c>
      <c r="BI395" s="193">
        <f>IF(N395="nulová",J395,0)</f>
        <v>0</v>
      </c>
      <c r="BJ395" s="18" t="s">
        <v>80</v>
      </c>
      <c r="BK395" s="193">
        <f>ROUND(I395*H395,2)</f>
        <v>0</v>
      </c>
      <c r="BL395" s="18" t="s">
        <v>239</v>
      </c>
      <c r="BM395" s="192" t="s">
        <v>598</v>
      </c>
    </row>
    <row r="396" s="15" customFormat="1">
      <c r="A396" s="15"/>
      <c r="B396" s="211"/>
      <c r="C396" s="15"/>
      <c r="D396" s="195" t="s">
        <v>154</v>
      </c>
      <c r="E396" s="212" t="s">
        <v>1</v>
      </c>
      <c r="F396" s="213" t="s">
        <v>599</v>
      </c>
      <c r="G396" s="15"/>
      <c r="H396" s="212" t="s">
        <v>1</v>
      </c>
      <c r="I396" s="214"/>
      <c r="J396" s="15"/>
      <c r="K396" s="15"/>
      <c r="L396" s="211"/>
      <c r="M396" s="215"/>
      <c r="N396" s="216"/>
      <c r="O396" s="216"/>
      <c r="P396" s="216"/>
      <c r="Q396" s="216"/>
      <c r="R396" s="216"/>
      <c r="S396" s="216"/>
      <c r="T396" s="21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12" t="s">
        <v>154</v>
      </c>
      <c r="AU396" s="212" t="s">
        <v>82</v>
      </c>
      <c r="AV396" s="15" t="s">
        <v>80</v>
      </c>
      <c r="AW396" s="15" t="s">
        <v>30</v>
      </c>
      <c r="AX396" s="15" t="s">
        <v>73</v>
      </c>
      <c r="AY396" s="212" t="s">
        <v>146</v>
      </c>
    </row>
    <row r="397" s="13" customFormat="1">
      <c r="A397" s="13"/>
      <c r="B397" s="194"/>
      <c r="C397" s="13"/>
      <c r="D397" s="195" t="s">
        <v>154</v>
      </c>
      <c r="E397" s="196" t="s">
        <v>1</v>
      </c>
      <c r="F397" s="197" t="s">
        <v>515</v>
      </c>
      <c r="G397" s="13"/>
      <c r="H397" s="198">
        <v>53.299999999999997</v>
      </c>
      <c r="I397" s="199"/>
      <c r="J397" s="13"/>
      <c r="K397" s="13"/>
      <c r="L397" s="194"/>
      <c r="M397" s="200"/>
      <c r="N397" s="201"/>
      <c r="O397" s="201"/>
      <c r="P397" s="201"/>
      <c r="Q397" s="201"/>
      <c r="R397" s="201"/>
      <c r="S397" s="201"/>
      <c r="T397" s="20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6" t="s">
        <v>154</v>
      </c>
      <c r="AU397" s="196" t="s">
        <v>82</v>
      </c>
      <c r="AV397" s="13" t="s">
        <v>82</v>
      </c>
      <c r="AW397" s="13" t="s">
        <v>30</v>
      </c>
      <c r="AX397" s="13" t="s">
        <v>80</v>
      </c>
      <c r="AY397" s="196" t="s">
        <v>146</v>
      </c>
    </row>
    <row r="398" s="2" customFormat="1" ht="49.05" customHeight="1">
      <c r="A398" s="37"/>
      <c r="B398" s="179"/>
      <c r="C398" s="180" t="s">
        <v>600</v>
      </c>
      <c r="D398" s="180" t="s">
        <v>148</v>
      </c>
      <c r="E398" s="181" t="s">
        <v>601</v>
      </c>
      <c r="F398" s="182" t="s">
        <v>602</v>
      </c>
      <c r="G398" s="183" t="s">
        <v>183</v>
      </c>
      <c r="H398" s="184">
        <v>0.63100000000000001</v>
      </c>
      <c r="I398" s="185"/>
      <c r="J398" s="186">
        <f>ROUND(I398*H398,2)</f>
        <v>0</v>
      </c>
      <c r="K398" s="187"/>
      <c r="L398" s="38"/>
      <c r="M398" s="188" t="s">
        <v>1</v>
      </c>
      <c r="N398" s="189" t="s">
        <v>38</v>
      </c>
      <c r="O398" s="76"/>
      <c r="P398" s="190">
        <f>O398*H398</f>
        <v>0</v>
      </c>
      <c r="Q398" s="190">
        <v>0</v>
      </c>
      <c r="R398" s="190">
        <f>Q398*H398</f>
        <v>0</v>
      </c>
      <c r="S398" s="190">
        <v>0</v>
      </c>
      <c r="T398" s="19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2" t="s">
        <v>239</v>
      </c>
      <c r="AT398" s="192" t="s">
        <v>148</v>
      </c>
      <c r="AU398" s="192" t="s">
        <v>82</v>
      </c>
      <c r="AY398" s="18" t="s">
        <v>146</v>
      </c>
      <c r="BE398" s="193">
        <f>IF(N398="základní",J398,0)</f>
        <v>0</v>
      </c>
      <c r="BF398" s="193">
        <f>IF(N398="snížená",J398,0)</f>
        <v>0</v>
      </c>
      <c r="BG398" s="193">
        <f>IF(N398="zákl. přenesená",J398,0)</f>
        <v>0</v>
      </c>
      <c r="BH398" s="193">
        <f>IF(N398="sníž. přenesená",J398,0)</f>
        <v>0</v>
      </c>
      <c r="BI398" s="193">
        <f>IF(N398="nulová",J398,0)</f>
        <v>0</v>
      </c>
      <c r="BJ398" s="18" t="s">
        <v>80</v>
      </c>
      <c r="BK398" s="193">
        <f>ROUND(I398*H398,2)</f>
        <v>0</v>
      </c>
      <c r="BL398" s="18" t="s">
        <v>239</v>
      </c>
      <c r="BM398" s="192" t="s">
        <v>603</v>
      </c>
    </row>
    <row r="399" s="12" customFormat="1" ht="22.8" customHeight="1">
      <c r="A399" s="12"/>
      <c r="B399" s="166"/>
      <c r="C399" s="12"/>
      <c r="D399" s="167" t="s">
        <v>72</v>
      </c>
      <c r="E399" s="177" t="s">
        <v>604</v>
      </c>
      <c r="F399" s="177" t="s">
        <v>605</v>
      </c>
      <c r="G399" s="12"/>
      <c r="H399" s="12"/>
      <c r="I399" s="169"/>
      <c r="J399" s="178">
        <f>BK399</f>
        <v>0</v>
      </c>
      <c r="K399" s="12"/>
      <c r="L399" s="166"/>
      <c r="M399" s="171"/>
      <c r="N399" s="172"/>
      <c r="O399" s="172"/>
      <c r="P399" s="173">
        <f>SUM(P400:P510)</f>
        <v>0</v>
      </c>
      <c r="Q399" s="172"/>
      <c r="R399" s="173">
        <f>SUM(R400:R510)</f>
        <v>2.0719584499999999</v>
      </c>
      <c r="S399" s="172"/>
      <c r="T399" s="174">
        <f>SUM(T400:T510)</f>
        <v>0.79562365000000002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67" t="s">
        <v>82</v>
      </c>
      <c r="AT399" s="175" t="s">
        <v>72</v>
      </c>
      <c r="AU399" s="175" t="s">
        <v>80</v>
      </c>
      <c r="AY399" s="167" t="s">
        <v>146</v>
      </c>
      <c r="BK399" s="176">
        <f>SUM(BK400:BK510)</f>
        <v>0</v>
      </c>
    </row>
    <row r="400" s="2" customFormat="1" ht="49.05" customHeight="1">
      <c r="A400" s="37"/>
      <c r="B400" s="179"/>
      <c r="C400" s="180" t="s">
        <v>606</v>
      </c>
      <c r="D400" s="180" t="s">
        <v>148</v>
      </c>
      <c r="E400" s="181" t="s">
        <v>607</v>
      </c>
      <c r="F400" s="182" t="s">
        <v>608</v>
      </c>
      <c r="G400" s="183" t="s">
        <v>151</v>
      </c>
      <c r="H400" s="184">
        <v>224.999</v>
      </c>
      <c r="I400" s="185"/>
      <c r="J400" s="186">
        <f>ROUND(I400*H400,2)</f>
        <v>0</v>
      </c>
      <c r="K400" s="187"/>
      <c r="L400" s="38"/>
      <c r="M400" s="188" t="s">
        <v>1</v>
      </c>
      <c r="N400" s="189" t="s">
        <v>38</v>
      </c>
      <c r="O400" s="76"/>
      <c r="P400" s="190">
        <f>O400*H400</f>
        <v>0</v>
      </c>
      <c r="Q400" s="190">
        <v>0</v>
      </c>
      <c r="R400" s="190">
        <f>Q400*H400</f>
        <v>0</v>
      </c>
      <c r="S400" s="190">
        <v>0.00175</v>
      </c>
      <c r="T400" s="191">
        <f>S400*H400</f>
        <v>0.39374825000000002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2" t="s">
        <v>239</v>
      </c>
      <c r="AT400" s="192" t="s">
        <v>148</v>
      </c>
      <c r="AU400" s="192" t="s">
        <v>82</v>
      </c>
      <c r="AY400" s="18" t="s">
        <v>146</v>
      </c>
      <c r="BE400" s="193">
        <f>IF(N400="základní",J400,0)</f>
        <v>0</v>
      </c>
      <c r="BF400" s="193">
        <f>IF(N400="snížená",J400,0)</f>
        <v>0</v>
      </c>
      <c r="BG400" s="193">
        <f>IF(N400="zákl. přenesená",J400,0)</f>
        <v>0</v>
      </c>
      <c r="BH400" s="193">
        <f>IF(N400="sníž. přenesená",J400,0)</f>
        <v>0</v>
      </c>
      <c r="BI400" s="193">
        <f>IF(N400="nulová",J400,0)</f>
        <v>0</v>
      </c>
      <c r="BJ400" s="18" t="s">
        <v>80</v>
      </c>
      <c r="BK400" s="193">
        <f>ROUND(I400*H400,2)</f>
        <v>0</v>
      </c>
      <c r="BL400" s="18" t="s">
        <v>239</v>
      </c>
      <c r="BM400" s="192" t="s">
        <v>609</v>
      </c>
    </row>
    <row r="401" s="15" customFormat="1">
      <c r="A401" s="15"/>
      <c r="B401" s="211"/>
      <c r="C401" s="15"/>
      <c r="D401" s="195" t="s">
        <v>154</v>
      </c>
      <c r="E401" s="212" t="s">
        <v>1</v>
      </c>
      <c r="F401" s="213" t="s">
        <v>610</v>
      </c>
      <c r="G401" s="15"/>
      <c r="H401" s="212" t="s">
        <v>1</v>
      </c>
      <c r="I401" s="214"/>
      <c r="J401" s="15"/>
      <c r="K401" s="15"/>
      <c r="L401" s="211"/>
      <c r="M401" s="215"/>
      <c r="N401" s="216"/>
      <c r="O401" s="216"/>
      <c r="P401" s="216"/>
      <c r="Q401" s="216"/>
      <c r="R401" s="216"/>
      <c r="S401" s="216"/>
      <c r="T401" s="21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12" t="s">
        <v>154</v>
      </c>
      <c r="AU401" s="212" t="s">
        <v>82</v>
      </c>
      <c r="AV401" s="15" t="s">
        <v>80</v>
      </c>
      <c r="AW401" s="15" t="s">
        <v>30</v>
      </c>
      <c r="AX401" s="15" t="s">
        <v>73</v>
      </c>
      <c r="AY401" s="212" t="s">
        <v>146</v>
      </c>
    </row>
    <row r="402" s="15" customFormat="1">
      <c r="A402" s="15"/>
      <c r="B402" s="211"/>
      <c r="C402" s="15"/>
      <c r="D402" s="195" t="s">
        <v>154</v>
      </c>
      <c r="E402" s="212" t="s">
        <v>1</v>
      </c>
      <c r="F402" s="213" t="s">
        <v>611</v>
      </c>
      <c r="G402" s="15"/>
      <c r="H402" s="212" t="s">
        <v>1</v>
      </c>
      <c r="I402" s="214"/>
      <c r="J402" s="15"/>
      <c r="K402" s="15"/>
      <c r="L402" s="211"/>
      <c r="M402" s="215"/>
      <c r="N402" s="216"/>
      <c r="O402" s="216"/>
      <c r="P402" s="216"/>
      <c r="Q402" s="216"/>
      <c r="R402" s="216"/>
      <c r="S402" s="216"/>
      <c r="T402" s="217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12" t="s">
        <v>154</v>
      </c>
      <c r="AU402" s="212" t="s">
        <v>82</v>
      </c>
      <c r="AV402" s="15" t="s">
        <v>80</v>
      </c>
      <c r="AW402" s="15" t="s">
        <v>30</v>
      </c>
      <c r="AX402" s="15" t="s">
        <v>73</v>
      </c>
      <c r="AY402" s="212" t="s">
        <v>146</v>
      </c>
    </row>
    <row r="403" s="13" customFormat="1">
      <c r="A403" s="13"/>
      <c r="B403" s="194"/>
      <c r="C403" s="13"/>
      <c r="D403" s="195" t="s">
        <v>154</v>
      </c>
      <c r="E403" s="196" t="s">
        <v>1</v>
      </c>
      <c r="F403" s="197" t="s">
        <v>612</v>
      </c>
      <c r="G403" s="13"/>
      <c r="H403" s="198">
        <v>224.999</v>
      </c>
      <c r="I403" s="199"/>
      <c r="J403" s="13"/>
      <c r="K403" s="13"/>
      <c r="L403" s="194"/>
      <c r="M403" s="200"/>
      <c r="N403" s="201"/>
      <c r="O403" s="201"/>
      <c r="P403" s="201"/>
      <c r="Q403" s="201"/>
      <c r="R403" s="201"/>
      <c r="S403" s="201"/>
      <c r="T403" s="20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6" t="s">
        <v>154</v>
      </c>
      <c r="AU403" s="196" t="s">
        <v>82</v>
      </c>
      <c r="AV403" s="13" t="s">
        <v>82</v>
      </c>
      <c r="AW403" s="13" t="s">
        <v>30</v>
      </c>
      <c r="AX403" s="13" t="s">
        <v>80</v>
      </c>
      <c r="AY403" s="196" t="s">
        <v>146</v>
      </c>
    </row>
    <row r="404" s="2" customFormat="1" ht="44.25" customHeight="1">
      <c r="A404" s="37"/>
      <c r="B404" s="179"/>
      <c r="C404" s="180" t="s">
        <v>613</v>
      </c>
      <c r="D404" s="180" t="s">
        <v>148</v>
      </c>
      <c r="E404" s="181" t="s">
        <v>614</v>
      </c>
      <c r="F404" s="182" t="s">
        <v>615</v>
      </c>
      <c r="G404" s="183" t="s">
        <v>151</v>
      </c>
      <c r="H404" s="184">
        <v>75</v>
      </c>
      <c r="I404" s="185"/>
      <c r="J404" s="186">
        <f>ROUND(I404*H404,2)</f>
        <v>0</v>
      </c>
      <c r="K404" s="187"/>
      <c r="L404" s="38"/>
      <c r="M404" s="188" t="s">
        <v>1</v>
      </c>
      <c r="N404" s="189" t="s">
        <v>38</v>
      </c>
      <c r="O404" s="76"/>
      <c r="P404" s="190">
        <f>O404*H404</f>
        <v>0</v>
      </c>
      <c r="Q404" s="190">
        <v>0.00029999999999999997</v>
      </c>
      <c r="R404" s="190">
        <f>Q404*H404</f>
        <v>0.022499999999999999</v>
      </c>
      <c r="S404" s="190">
        <v>0</v>
      </c>
      <c r="T404" s="19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2" t="s">
        <v>239</v>
      </c>
      <c r="AT404" s="192" t="s">
        <v>148</v>
      </c>
      <c r="AU404" s="192" t="s">
        <v>82</v>
      </c>
      <c r="AY404" s="18" t="s">
        <v>146</v>
      </c>
      <c r="BE404" s="193">
        <f>IF(N404="základní",J404,0)</f>
        <v>0</v>
      </c>
      <c r="BF404" s="193">
        <f>IF(N404="snížená",J404,0)</f>
        <v>0</v>
      </c>
      <c r="BG404" s="193">
        <f>IF(N404="zákl. přenesená",J404,0)</f>
        <v>0</v>
      </c>
      <c r="BH404" s="193">
        <f>IF(N404="sníž. přenesená",J404,0)</f>
        <v>0</v>
      </c>
      <c r="BI404" s="193">
        <f>IF(N404="nulová",J404,0)</f>
        <v>0</v>
      </c>
      <c r="BJ404" s="18" t="s">
        <v>80</v>
      </c>
      <c r="BK404" s="193">
        <f>ROUND(I404*H404,2)</f>
        <v>0</v>
      </c>
      <c r="BL404" s="18" t="s">
        <v>239</v>
      </c>
      <c r="BM404" s="192" t="s">
        <v>616</v>
      </c>
    </row>
    <row r="405" s="15" customFormat="1">
      <c r="A405" s="15"/>
      <c r="B405" s="211"/>
      <c r="C405" s="15"/>
      <c r="D405" s="195" t="s">
        <v>154</v>
      </c>
      <c r="E405" s="212" t="s">
        <v>1</v>
      </c>
      <c r="F405" s="213" t="s">
        <v>617</v>
      </c>
      <c r="G405" s="15"/>
      <c r="H405" s="212" t="s">
        <v>1</v>
      </c>
      <c r="I405" s="214"/>
      <c r="J405" s="15"/>
      <c r="K405" s="15"/>
      <c r="L405" s="211"/>
      <c r="M405" s="215"/>
      <c r="N405" s="216"/>
      <c r="O405" s="216"/>
      <c r="P405" s="216"/>
      <c r="Q405" s="216"/>
      <c r="R405" s="216"/>
      <c r="S405" s="216"/>
      <c r="T405" s="21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12" t="s">
        <v>154</v>
      </c>
      <c r="AU405" s="212" t="s">
        <v>82</v>
      </c>
      <c r="AV405" s="15" t="s">
        <v>80</v>
      </c>
      <c r="AW405" s="15" t="s">
        <v>30</v>
      </c>
      <c r="AX405" s="15" t="s">
        <v>73</v>
      </c>
      <c r="AY405" s="212" t="s">
        <v>146</v>
      </c>
    </row>
    <row r="406" s="13" customFormat="1">
      <c r="A406" s="13"/>
      <c r="B406" s="194"/>
      <c r="C406" s="13"/>
      <c r="D406" s="195" t="s">
        <v>154</v>
      </c>
      <c r="E406" s="196" t="s">
        <v>1</v>
      </c>
      <c r="F406" s="197" t="s">
        <v>618</v>
      </c>
      <c r="G406" s="13"/>
      <c r="H406" s="198">
        <v>73.599999999999994</v>
      </c>
      <c r="I406" s="199"/>
      <c r="J406" s="13"/>
      <c r="K406" s="13"/>
      <c r="L406" s="194"/>
      <c r="M406" s="200"/>
      <c r="N406" s="201"/>
      <c r="O406" s="201"/>
      <c r="P406" s="201"/>
      <c r="Q406" s="201"/>
      <c r="R406" s="201"/>
      <c r="S406" s="201"/>
      <c r="T406" s="20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6" t="s">
        <v>154</v>
      </c>
      <c r="AU406" s="196" t="s">
        <v>82</v>
      </c>
      <c r="AV406" s="13" t="s">
        <v>82</v>
      </c>
      <c r="AW406" s="13" t="s">
        <v>30</v>
      </c>
      <c r="AX406" s="13" t="s">
        <v>73</v>
      </c>
      <c r="AY406" s="196" t="s">
        <v>146</v>
      </c>
    </row>
    <row r="407" s="15" customFormat="1">
      <c r="A407" s="15"/>
      <c r="B407" s="211"/>
      <c r="C407" s="15"/>
      <c r="D407" s="195" t="s">
        <v>154</v>
      </c>
      <c r="E407" s="212" t="s">
        <v>1</v>
      </c>
      <c r="F407" s="213" t="s">
        <v>619</v>
      </c>
      <c r="G407" s="15"/>
      <c r="H407" s="212" t="s">
        <v>1</v>
      </c>
      <c r="I407" s="214"/>
      <c r="J407" s="15"/>
      <c r="K407" s="15"/>
      <c r="L407" s="211"/>
      <c r="M407" s="215"/>
      <c r="N407" s="216"/>
      <c r="O407" s="216"/>
      <c r="P407" s="216"/>
      <c r="Q407" s="216"/>
      <c r="R407" s="216"/>
      <c r="S407" s="216"/>
      <c r="T407" s="21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12" t="s">
        <v>154</v>
      </c>
      <c r="AU407" s="212" t="s">
        <v>82</v>
      </c>
      <c r="AV407" s="15" t="s">
        <v>80</v>
      </c>
      <c r="AW407" s="15" t="s">
        <v>30</v>
      </c>
      <c r="AX407" s="15" t="s">
        <v>73</v>
      </c>
      <c r="AY407" s="212" t="s">
        <v>146</v>
      </c>
    </row>
    <row r="408" s="13" customFormat="1">
      <c r="A408" s="13"/>
      <c r="B408" s="194"/>
      <c r="C408" s="13"/>
      <c r="D408" s="195" t="s">
        <v>154</v>
      </c>
      <c r="E408" s="196" t="s">
        <v>1</v>
      </c>
      <c r="F408" s="197" t="s">
        <v>620</v>
      </c>
      <c r="G408" s="13"/>
      <c r="H408" s="198">
        <v>1.3999999999999999</v>
      </c>
      <c r="I408" s="199"/>
      <c r="J408" s="13"/>
      <c r="K408" s="13"/>
      <c r="L408" s="194"/>
      <c r="M408" s="200"/>
      <c r="N408" s="201"/>
      <c r="O408" s="201"/>
      <c r="P408" s="201"/>
      <c r="Q408" s="201"/>
      <c r="R408" s="201"/>
      <c r="S408" s="201"/>
      <c r="T408" s="20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6" t="s">
        <v>154</v>
      </c>
      <c r="AU408" s="196" t="s">
        <v>82</v>
      </c>
      <c r="AV408" s="13" t="s">
        <v>82</v>
      </c>
      <c r="AW408" s="13" t="s">
        <v>30</v>
      </c>
      <c r="AX408" s="13" t="s">
        <v>73</v>
      </c>
      <c r="AY408" s="196" t="s">
        <v>146</v>
      </c>
    </row>
    <row r="409" s="14" customFormat="1">
      <c r="A409" s="14"/>
      <c r="B409" s="203"/>
      <c r="C409" s="14"/>
      <c r="D409" s="195" t="s">
        <v>154</v>
      </c>
      <c r="E409" s="204" t="s">
        <v>1</v>
      </c>
      <c r="F409" s="205" t="s">
        <v>167</v>
      </c>
      <c r="G409" s="14"/>
      <c r="H409" s="206">
        <v>75</v>
      </c>
      <c r="I409" s="207"/>
      <c r="J409" s="14"/>
      <c r="K409" s="14"/>
      <c r="L409" s="203"/>
      <c r="M409" s="208"/>
      <c r="N409" s="209"/>
      <c r="O409" s="209"/>
      <c r="P409" s="209"/>
      <c r="Q409" s="209"/>
      <c r="R409" s="209"/>
      <c r="S409" s="209"/>
      <c r="T409" s="21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4" t="s">
        <v>154</v>
      </c>
      <c r="AU409" s="204" t="s">
        <v>82</v>
      </c>
      <c r="AV409" s="14" t="s">
        <v>152</v>
      </c>
      <c r="AW409" s="14" t="s">
        <v>30</v>
      </c>
      <c r="AX409" s="14" t="s">
        <v>80</v>
      </c>
      <c r="AY409" s="204" t="s">
        <v>146</v>
      </c>
    </row>
    <row r="410" s="2" customFormat="1" ht="24.15" customHeight="1">
      <c r="A410" s="37"/>
      <c r="B410" s="179"/>
      <c r="C410" s="218" t="s">
        <v>621</v>
      </c>
      <c r="D410" s="218" t="s">
        <v>209</v>
      </c>
      <c r="E410" s="219" t="s">
        <v>622</v>
      </c>
      <c r="F410" s="220" t="s">
        <v>623</v>
      </c>
      <c r="G410" s="221" t="s">
        <v>151</v>
      </c>
      <c r="H410" s="222">
        <v>39.375</v>
      </c>
      <c r="I410" s="223"/>
      <c r="J410" s="224">
        <f>ROUND(I410*H410,2)</f>
        <v>0</v>
      </c>
      <c r="K410" s="225"/>
      <c r="L410" s="226"/>
      <c r="M410" s="227" t="s">
        <v>1</v>
      </c>
      <c r="N410" s="228" t="s">
        <v>38</v>
      </c>
      <c r="O410" s="76"/>
      <c r="P410" s="190">
        <f>O410*H410</f>
        <v>0</v>
      </c>
      <c r="Q410" s="190">
        <v>0.0028</v>
      </c>
      <c r="R410" s="190">
        <f>Q410*H410</f>
        <v>0.11025</v>
      </c>
      <c r="S410" s="190">
        <v>0</v>
      </c>
      <c r="T410" s="19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2" t="s">
        <v>331</v>
      </c>
      <c r="AT410" s="192" t="s">
        <v>209</v>
      </c>
      <c r="AU410" s="192" t="s">
        <v>82</v>
      </c>
      <c r="AY410" s="18" t="s">
        <v>146</v>
      </c>
      <c r="BE410" s="193">
        <f>IF(N410="základní",J410,0)</f>
        <v>0</v>
      </c>
      <c r="BF410" s="193">
        <f>IF(N410="snížená",J410,0)</f>
        <v>0</v>
      </c>
      <c r="BG410" s="193">
        <f>IF(N410="zákl. přenesená",J410,0)</f>
        <v>0</v>
      </c>
      <c r="BH410" s="193">
        <f>IF(N410="sníž. přenesená",J410,0)</f>
        <v>0</v>
      </c>
      <c r="BI410" s="193">
        <f>IF(N410="nulová",J410,0)</f>
        <v>0</v>
      </c>
      <c r="BJ410" s="18" t="s">
        <v>80</v>
      </c>
      <c r="BK410" s="193">
        <f>ROUND(I410*H410,2)</f>
        <v>0</v>
      </c>
      <c r="BL410" s="18" t="s">
        <v>239</v>
      </c>
      <c r="BM410" s="192" t="s">
        <v>624</v>
      </c>
    </row>
    <row r="411" s="15" customFormat="1">
      <c r="A411" s="15"/>
      <c r="B411" s="211"/>
      <c r="C411" s="15"/>
      <c r="D411" s="195" t="s">
        <v>154</v>
      </c>
      <c r="E411" s="212" t="s">
        <v>1</v>
      </c>
      <c r="F411" s="213" t="s">
        <v>617</v>
      </c>
      <c r="G411" s="15"/>
      <c r="H411" s="212" t="s">
        <v>1</v>
      </c>
      <c r="I411" s="214"/>
      <c r="J411" s="15"/>
      <c r="K411" s="15"/>
      <c r="L411" s="211"/>
      <c r="M411" s="215"/>
      <c r="N411" s="216"/>
      <c r="O411" s="216"/>
      <c r="P411" s="216"/>
      <c r="Q411" s="216"/>
      <c r="R411" s="216"/>
      <c r="S411" s="216"/>
      <c r="T411" s="21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12" t="s">
        <v>154</v>
      </c>
      <c r="AU411" s="212" t="s">
        <v>82</v>
      </c>
      <c r="AV411" s="15" t="s">
        <v>80</v>
      </c>
      <c r="AW411" s="15" t="s">
        <v>30</v>
      </c>
      <c r="AX411" s="15" t="s">
        <v>73</v>
      </c>
      <c r="AY411" s="212" t="s">
        <v>146</v>
      </c>
    </row>
    <row r="412" s="13" customFormat="1">
      <c r="A412" s="13"/>
      <c r="B412" s="194"/>
      <c r="C412" s="13"/>
      <c r="D412" s="195" t="s">
        <v>154</v>
      </c>
      <c r="E412" s="196" t="s">
        <v>1</v>
      </c>
      <c r="F412" s="197" t="s">
        <v>625</v>
      </c>
      <c r="G412" s="13"/>
      <c r="H412" s="198">
        <v>38.640000000000001</v>
      </c>
      <c r="I412" s="199"/>
      <c r="J412" s="13"/>
      <c r="K412" s="13"/>
      <c r="L412" s="194"/>
      <c r="M412" s="200"/>
      <c r="N412" s="201"/>
      <c r="O412" s="201"/>
      <c r="P412" s="201"/>
      <c r="Q412" s="201"/>
      <c r="R412" s="201"/>
      <c r="S412" s="201"/>
      <c r="T412" s="20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6" t="s">
        <v>154</v>
      </c>
      <c r="AU412" s="196" t="s">
        <v>82</v>
      </c>
      <c r="AV412" s="13" t="s">
        <v>82</v>
      </c>
      <c r="AW412" s="13" t="s">
        <v>30</v>
      </c>
      <c r="AX412" s="13" t="s">
        <v>73</v>
      </c>
      <c r="AY412" s="196" t="s">
        <v>146</v>
      </c>
    </row>
    <row r="413" s="15" customFormat="1">
      <c r="A413" s="15"/>
      <c r="B413" s="211"/>
      <c r="C413" s="15"/>
      <c r="D413" s="195" t="s">
        <v>154</v>
      </c>
      <c r="E413" s="212" t="s">
        <v>1</v>
      </c>
      <c r="F413" s="213" t="s">
        <v>619</v>
      </c>
      <c r="G413" s="15"/>
      <c r="H413" s="212" t="s">
        <v>1</v>
      </c>
      <c r="I413" s="214"/>
      <c r="J413" s="15"/>
      <c r="K413" s="15"/>
      <c r="L413" s="211"/>
      <c r="M413" s="215"/>
      <c r="N413" s="216"/>
      <c r="O413" s="216"/>
      <c r="P413" s="216"/>
      <c r="Q413" s="216"/>
      <c r="R413" s="216"/>
      <c r="S413" s="216"/>
      <c r="T413" s="21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12" t="s">
        <v>154</v>
      </c>
      <c r="AU413" s="212" t="s">
        <v>82</v>
      </c>
      <c r="AV413" s="15" t="s">
        <v>80</v>
      </c>
      <c r="AW413" s="15" t="s">
        <v>30</v>
      </c>
      <c r="AX413" s="15" t="s">
        <v>73</v>
      </c>
      <c r="AY413" s="212" t="s">
        <v>146</v>
      </c>
    </row>
    <row r="414" s="13" customFormat="1">
      <c r="A414" s="13"/>
      <c r="B414" s="194"/>
      <c r="C414" s="13"/>
      <c r="D414" s="195" t="s">
        <v>154</v>
      </c>
      <c r="E414" s="196" t="s">
        <v>1</v>
      </c>
      <c r="F414" s="197" t="s">
        <v>626</v>
      </c>
      <c r="G414" s="13"/>
      <c r="H414" s="198">
        <v>0.73499999999999999</v>
      </c>
      <c r="I414" s="199"/>
      <c r="J414" s="13"/>
      <c r="K414" s="13"/>
      <c r="L414" s="194"/>
      <c r="M414" s="200"/>
      <c r="N414" s="201"/>
      <c r="O414" s="201"/>
      <c r="P414" s="201"/>
      <c r="Q414" s="201"/>
      <c r="R414" s="201"/>
      <c r="S414" s="201"/>
      <c r="T414" s="20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6" t="s">
        <v>154</v>
      </c>
      <c r="AU414" s="196" t="s">
        <v>82</v>
      </c>
      <c r="AV414" s="13" t="s">
        <v>82</v>
      </c>
      <c r="AW414" s="13" t="s">
        <v>30</v>
      </c>
      <c r="AX414" s="13" t="s">
        <v>73</v>
      </c>
      <c r="AY414" s="196" t="s">
        <v>146</v>
      </c>
    </row>
    <row r="415" s="14" customFormat="1">
      <c r="A415" s="14"/>
      <c r="B415" s="203"/>
      <c r="C415" s="14"/>
      <c r="D415" s="195" t="s">
        <v>154</v>
      </c>
      <c r="E415" s="204" t="s">
        <v>1</v>
      </c>
      <c r="F415" s="205" t="s">
        <v>167</v>
      </c>
      <c r="G415" s="14"/>
      <c r="H415" s="206">
        <v>39.375</v>
      </c>
      <c r="I415" s="207"/>
      <c r="J415" s="14"/>
      <c r="K415" s="14"/>
      <c r="L415" s="203"/>
      <c r="M415" s="208"/>
      <c r="N415" s="209"/>
      <c r="O415" s="209"/>
      <c r="P415" s="209"/>
      <c r="Q415" s="209"/>
      <c r="R415" s="209"/>
      <c r="S415" s="209"/>
      <c r="T415" s="21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4" t="s">
        <v>154</v>
      </c>
      <c r="AU415" s="204" t="s">
        <v>82</v>
      </c>
      <c r="AV415" s="14" t="s">
        <v>152</v>
      </c>
      <c r="AW415" s="14" t="s">
        <v>30</v>
      </c>
      <c r="AX415" s="14" t="s">
        <v>80</v>
      </c>
      <c r="AY415" s="204" t="s">
        <v>146</v>
      </c>
    </row>
    <row r="416" s="2" customFormat="1" ht="24.15" customHeight="1">
      <c r="A416" s="37"/>
      <c r="B416" s="179"/>
      <c r="C416" s="218" t="s">
        <v>627</v>
      </c>
      <c r="D416" s="218" t="s">
        <v>209</v>
      </c>
      <c r="E416" s="219" t="s">
        <v>628</v>
      </c>
      <c r="F416" s="220" t="s">
        <v>629</v>
      </c>
      <c r="G416" s="221" t="s">
        <v>151</v>
      </c>
      <c r="H416" s="222">
        <v>39.375</v>
      </c>
      <c r="I416" s="223"/>
      <c r="J416" s="224">
        <f>ROUND(I416*H416,2)</f>
        <v>0</v>
      </c>
      <c r="K416" s="225"/>
      <c r="L416" s="226"/>
      <c r="M416" s="227" t="s">
        <v>1</v>
      </c>
      <c r="N416" s="228" t="s">
        <v>38</v>
      </c>
      <c r="O416" s="76"/>
      <c r="P416" s="190">
        <f>O416*H416</f>
        <v>0</v>
      </c>
      <c r="Q416" s="190">
        <v>0.0047999999999999996</v>
      </c>
      <c r="R416" s="190">
        <f>Q416*H416</f>
        <v>0.18899999999999997</v>
      </c>
      <c r="S416" s="190">
        <v>0</v>
      </c>
      <c r="T416" s="19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2" t="s">
        <v>331</v>
      </c>
      <c r="AT416" s="192" t="s">
        <v>209</v>
      </c>
      <c r="AU416" s="192" t="s">
        <v>82</v>
      </c>
      <c r="AY416" s="18" t="s">
        <v>146</v>
      </c>
      <c r="BE416" s="193">
        <f>IF(N416="základní",J416,0)</f>
        <v>0</v>
      </c>
      <c r="BF416" s="193">
        <f>IF(N416="snížená",J416,0)</f>
        <v>0</v>
      </c>
      <c r="BG416" s="193">
        <f>IF(N416="zákl. přenesená",J416,0)</f>
        <v>0</v>
      </c>
      <c r="BH416" s="193">
        <f>IF(N416="sníž. přenesená",J416,0)</f>
        <v>0</v>
      </c>
      <c r="BI416" s="193">
        <f>IF(N416="nulová",J416,0)</f>
        <v>0</v>
      </c>
      <c r="BJ416" s="18" t="s">
        <v>80</v>
      </c>
      <c r="BK416" s="193">
        <f>ROUND(I416*H416,2)</f>
        <v>0</v>
      </c>
      <c r="BL416" s="18" t="s">
        <v>239</v>
      </c>
      <c r="BM416" s="192" t="s">
        <v>630</v>
      </c>
    </row>
    <row r="417" s="15" customFormat="1">
      <c r="A417" s="15"/>
      <c r="B417" s="211"/>
      <c r="C417" s="15"/>
      <c r="D417" s="195" t="s">
        <v>154</v>
      </c>
      <c r="E417" s="212" t="s">
        <v>1</v>
      </c>
      <c r="F417" s="213" t="s">
        <v>617</v>
      </c>
      <c r="G417" s="15"/>
      <c r="H417" s="212" t="s">
        <v>1</v>
      </c>
      <c r="I417" s="214"/>
      <c r="J417" s="15"/>
      <c r="K417" s="15"/>
      <c r="L417" s="211"/>
      <c r="M417" s="215"/>
      <c r="N417" s="216"/>
      <c r="O417" s="216"/>
      <c r="P417" s="216"/>
      <c r="Q417" s="216"/>
      <c r="R417" s="216"/>
      <c r="S417" s="216"/>
      <c r="T417" s="21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12" t="s">
        <v>154</v>
      </c>
      <c r="AU417" s="212" t="s">
        <v>82</v>
      </c>
      <c r="AV417" s="15" t="s">
        <v>80</v>
      </c>
      <c r="AW417" s="15" t="s">
        <v>30</v>
      </c>
      <c r="AX417" s="15" t="s">
        <v>73</v>
      </c>
      <c r="AY417" s="212" t="s">
        <v>146</v>
      </c>
    </row>
    <row r="418" s="13" customFormat="1">
      <c r="A418" s="13"/>
      <c r="B418" s="194"/>
      <c r="C418" s="13"/>
      <c r="D418" s="195" t="s">
        <v>154</v>
      </c>
      <c r="E418" s="196" t="s">
        <v>1</v>
      </c>
      <c r="F418" s="197" t="s">
        <v>625</v>
      </c>
      <c r="G418" s="13"/>
      <c r="H418" s="198">
        <v>38.640000000000001</v>
      </c>
      <c r="I418" s="199"/>
      <c r="J418" s="13"/>
      <c r="K418" s="13"/>
      <c r="L418" s="194"/>
      <c r="M418" s="200"/>
      <c r="N418" s="201"/>
      <c r="O418" s="201"/>
      <c r="P418" s="201"/>
      <c r="Q418" s="201"/>
      <c r="R418" s="201"/>
      <c r="S418" s="201"/>
      <c r="T418" s="20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6" t="s">
        <v>154</v>
      </c>
      <c r="AU418" s="196" t="s">
        <v>82</v>
      </c>
      <c r="AV418" s="13" t="s">
        <v>82</v>
      </c>
      <c r="AW418" s="13" t="s">
        <v>30</v>
      </c>
      <c r="AX418" s="13" t="s">
        <v>73</v>
      </c>
      <c r="AY418" s="196" t="s">
        <v>146</v>
      </c>
    </row>
    <row r="419" s="15" customFormat="1">
      <c r="A419" s="15"/>
      <c r="B419" s="211"/>
      <c r="C419" s="15"/>
      <c r="D419" s="195" t="s">
        <v>154</v>
      </c>
      <c r="E419" s="212" t="s">
        <v>1</v>
      </c>
      <c r="F419" s="213" t="s">
        <v>619</v>
      </c>
      <c r="G419" s="15"/>
      <c r="H419" s="212" t="s">
        <v>1</v>
      </c>
      <c r="I419" s="214"/>
      <c r="J419" s="15"/>
      <c r="K419" s="15"/>
      <c r="L419" s="211"/>
      <c r="M419" s="215"/>
      <c r="N419" s="216"/>
      <c r="O419" s="216"/>
      <c r="P419" s="216"/>
      <c r="Q419" s="216"/>
      <c r="R419" s="216"/>
      <c r="S419" s="216"/>
      <c r="T419" s="21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12" t="s">
        <v>154</v>
      </c>
      <c r="AU419" s="212" t="s">
        <v>82</v>
      </c>
      <c r="AV419" s="15" t="s">
        <v>80</v>
      </c>
      <c r="AW419" s="15" t="s">
        <v>30</v>
      </c>
      <c r="AX419" s="15" t="s">
        <v>73</v>
      </c>
      <c r="AY419" s="212" t="s">
        <v>146</v>
      </c>
    </row>
    <row r="420" s="13" customFormat="1">
      <c r="A420" s="13"/>
      <c r="B420" s="194"/>
      <c r="C420" s="13"/>
      <c r="D420" s="195" t="s">
        <v>154</v>
      </c>
      <c r="E420" s="196" t="s">
        <v>1</v>
      </c>
      <c r="F420" s="197" t="s">
        <v>626</v>
      </c>
      <c r="G420" s="13"/>
      <c r="H420" s="198">
        <v>0.73499999999999999</v>
      </c>
      <c r="I420" s="199"/>
      <c r="J420" s="13"/>
      <c r="K420" s="13"/>
      <c r="L420" s="194"/>
      <c r="M420" s="200"/>
      <c r="N420" s="201"/>
      <c r="O420" s="201"/>
      <c r="P420" s="201"/>
      <c r="Q420" s="201"/>
      <c r="R420" s="201"/>
      <c r="S420" s="201"/>
      <c r="T420" s="20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6" t="s">
        <v>154</v>
      </c>
      <c r="AU420" s="196" t="s">
        <v>82</v>
      </c>
      <c r="AV420" s="13" t="s">
        <v>82</v>
      </c>
      <c r="AW420" s="13" t="s">
        <v>30</v>
      </c>
      <c r="AX420" s="13" t="s">
        <v>73</v>
      </c>
      <c r="AY420" s="196" t="s">
        <v>146</v>
      </c>
    </row>
    <row r="421" s="14" customFormat="1">
      <c r="A421" s="14"/>
      <c r="B421" s="203"/>
      <c r="C421" s="14"/>
      <c r="D421" s="195" t="s">
        <v>154</v>
      </c>
      <c r="E421" s="204" t="s">
        <v>1</v>
      </c>
      <c r="F421" s="205" t="s">
        <v>167</v>
      </c>
      <c r="G421" s="14"/>
      <c r="H421" s="206">
        <v>39.375</v>
      </c>
      <c r="I421" s="207"/>
      <c r="J421" s="14"/>
      <c r="K421" s="14"/>
      <c r="L421" s="203"/>
      <c r="M421" s="208"/>
      <c r="N421" s="209"/>
      <c r="O421" s="209"/>
      <c r="P421" s="209"/>
      <c r="Q421" s="209"/>
      <c r="R421" s="209"/>
      <c r="S421" s="209"/>
      <c r="T421" s="21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4" t="s">
        <v>154</v>
      </c>
      <c r="AU421" s="204" t="s">
        <v>82</v>
      </c>
      <c r="AV421" s="14" t="s">
        <v>152</v>
      </c>
      <c r="AW421" s="14" t="s">
        <v>30</v>
      </c>
      <c r="AX421" s="14" t="s">
        <v>80</v>
      </c>
      <c r="AY421" s="204" t="s">
        <v>146</v>
      </c>
    </row>
    <row r="422" s="2" customFormat="1" ht="44.25" customHeight="1">
      <c r="A422" s="37"/>
      <c r="B422" s="179"/>
      <c r="C422" s="180" t="s">
        <v>631</v>
      </c>
      <c r="D422" s="180" t="s">
        <v>148</v>
      </c>
      <c r="E422" s="181" t="s">
        <v>632</v>
      </c>
      <c r="F422" s="182" t="s">
        <v>633</v>
      </c>
      <c r="G422" s="183" t="s">
        <v>151</v>
      </c>
      <c r="H422" s="184">
        <v>3.2999999999999998</v>
      </c>
      <c r="I422" s="185"/>
      <c r="J422" s="186">
        <f>ROUND(I422*H422,2)</f>
        <v>0</v>
      </c>
      <c r="K422" s="187"/>
      <c r="L422" s="38"/>
      <c r="M422" s="188" t="s">
        <v>1</v>
      </c>
      <c r="N422" s="189" t="s">
        <v>38</v>
      </c>
      <c r="O422" s="76"/>
      <c r="P422" s="190">
        <f>O422*H422</f>
        <v>0</v>
      </c>
      <c r="Q422" s="190">
        <v>0.0060000000000000001</v>
      </c>
      <c r="R422" s="190">
        <f>Q422*H422</f>
        <v>0.019799999999999998</v>
      </c>
      <c r="S422" s="190">
        <v>0</v>
      </c>
      <c r="T422" s="19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2" t="s">
        <v>239</v>
      </c>
      <c r="AT422" s="192" t="s">
        <v>148</v>
      </c>
      <c r="AU422" s="192" t="s">
        <v>82</v>
      </c>
      <c r="AY422" s="18" t="s">
        <v>146</v>
      </c>
      <c r="BE422" s="193">
        <f>IF(N422="základní",J422,0)</f>
        <v>0</v>
      </c>
      <c r="BF422" s="193">
        <f>IF(N422="snížená",J422,0)</f>
        <v>0</v>
      </c>
      <c r="BG422" s="193">
        <f>IF(N422="zákl. přenesená",J422,0)</f>
        <v>0</v>
      </c>
      <c r="BH422" s="193">
        <f>IF(N422="sníž. přenesená",J422,0)</f>
        <v>0</v>
      </c>
      <c r="BI422" s="193">
        <f>IF(N422="nulová",J422,0)</f>
        <v>0</v>
      </c>
      <c r="BJ422" s="18" t="s">
        <v>80</v>
      </c>
      <c r="BK422" s="193">
        <f>ROUND(I422*H422,2)</f>
        <v>0</v>
      </c>
      <c r="BL422" s="18" t="s">
        <v>239</v>
      </c>
      <c r="BM422" s="192" t="s">
        <v>634</v>
      </c>
    </row>
    <row r="423" s="15" customFormat="1">
      <c r="A423" s="15"/>
      <c r="B423" s="211"/>
      <c r="C423" s="15"/>
      <c r="D423" s="195" t="s">
        <v>154</v>
      </c>
      <c r="E423" s="212" t="s">
        <v>1</v>
      </c>
      <c r="F423" s="213" t="s">
        <v>635</v>
      </c>
      <c r="G423" s="15"/>
      <c r="H423" s="212" t="s">
        <v>1</v>
      </c>
      <c r="I423" s="214"/>
      <c r="J423" s="15"/>
      <c r="K423" s="15"/>
      <c r="L423" s="211"/>
      <c r="M423" s="215"/>
      <c r="N423" s="216"/>
      <c r="O423" s="216"/>
      <c r="P423" s="216"/>
      <c r="Q423" s="216"/>
      <c r="R423" s="216"/>
      <c r="S423" s="216"/>
      <c r="T423" s="21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12" t="s">
        <v>154</v>
      </c>
      <c r="AU423" s="212" t="s">
        <v>82</v>
      </c>
      <c r="AV423" s="15" t="s">
        <v>80</v>
      </c>
      <c r="AW423" s="15" t="s">
        <v>30</v>
      </c>
      <c r="AX423" s="15" t="s">
        <v>73</v>
      </c>
      <c r="AY423" s="212" t="s">
        <v>146</v>
      </c>
    </row>
    <row r="424" s="13" customFormat="1">
      <c r="A424" s="13"/>
      <c r="B424" s="194"/>
      <c r="C424" s="13"/>
      <c r="D424" s="195" t="s">
        <v>154</v>
      </c>
      <c r="E424" s="196" t="s">
        <v>1</v>
      </c>
      <c r="F424" s="197" t="s">
        <v>636</v>
      </c>
      <c r="G424" s="13"/>
      <c r="H424" s="198">
        <v>3.2999999999999998</v>
      </c>
      <c r="I424" s="199"/>
      <c r="J424" s="13"/>
      <c r="K424" s="13"/>
      <c r="L424" s="194"/>
      <c r="M424" s="200"/>
      <c r="N424" s="201"/>
      <c r="O424" s="201"/>
      <c r="P424" s="201"/>
      <c r="Q424" s="201"/>
      <c r="R424" s="201"/>
      <c r="S424" s="201"/>
      <c r="T424" s="20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6" t="s">
        <v>154</v>
      </c>
      <c r="AU424" s="196" t="s">
        <v>82</v>
      </c>
      <c r="AV424" s="13" t="s">
        <v>82</v>
      </c>
      <c r="AW424" s="13" t="s">
        <v>30</v>
      </c>
      <c r="AX424" s="13" t="s">
        <v>80</v>
      </c>
      <c r="AY424" s="196" t="s">
        <v>146</v>
      </c>
    </row>
    <row r="425" s="2" customFormat="1" ht="24.15" customHeight="1">
      <c r="A425" s="37"/>
      <c r="B425" s="179"/>
      <c r="C425" s="218" t="s">
        <v>637</v>
      </c>
      <c r="D425" s="218" t="s">
        <v>209</v>
      </c>
      <c r="E425" s="219" t="s">
        <v>638</v>
      </c>
      <c r="F425" s="220" t="s">
        <v>639</v>
      </c>
      <c r="G425" s="221" t="s">
        <v>151</v>
      </c>
      <c r="H425" s="222">
        <v>3.4649999999999999</v>
      </c>
      <c r="I425" s="223"/>
      <c r="J425" s="224">
        <f>ROUND(I425*H425,2)</f>
        <v>0</v>
      </c>
      <c r="K425" s="225"/>
      <c r="L425" s="226"/>
      <c r="M425" s="227" t="s">
        <v>1</v>
      </c>
      <c r="N425" s="228" t="s">
        <v>38</v>
      </c>
      <c r="O425" s="76"/>
      <c r="P425" s="190">
        <f>O425*H425</f>
        <v>0</v>
      </c>
      <c r="Q425" s="190">
        <v>0.0015</v>
      </c>
      <c r="R425" s="190">
        <f>Q425*H425</f>
        <v>0.0051974999999999999</v>
      </c>
      <c r="S425" s="190">
        <v>0</v>
      </c>
      <c r="T425" s="19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2" t="s">
        <v>331</v>
      </c>
      <c r="AT425" s="192" t="s">
        <v>209</v>
      </c>
      <c r="AU425" s="192" t="s">
        <v>82</v>
      </c>
      <c r="AY425" s="18" t="s">
        <v>146</v>
      </c>
      <c r="BE425" s="193">
        <f>IF(N425="základní",J425,0)</f>
        <v>0</v>
      </c>
      <c r="BF425" s="193">
        <f>IF(N425="snížená",J425,0)</f>
        <v>0</v>
      </c>
      <c r="BG425" s="193">
        <f>IF(N425="zákl. přenesená",J425,0)</f>
        <v>0</v>
      </c>
      <c r="BH425" s="193">
        <f>IF(N425="sníž. přenesená",J425,0)</f>
        <v>0</v>
      </c>
      <c r="BI425" s="193">
        <f>IF(N425="nulová",J425,0)</f>
        <v>0</v>
      </c>
      <c r="BJ425" s="18" t="s">
        <v>80</v>
      </c>
      <c r="BK425" s="193">
        <f>ROUND(I425*H425,2)</f>
        <v>0</v>
      </c>
      <c r="BL425" s="18" t="s">
        <v>239</v>
      </c>
      <c r="BM425" s="192" t="s">
        <v>640</v>
      </c>
    </row>
    <row r="426" s="15" customFormat="1">
      <c r="A426" s="15"/>
      <c r="B426" s="211"/>
      <c r="C426" s="15"/>
      <c r="D426" s="195" t="s">
        <v>154</v>
      </c>
      <c r="E426" s="212" t="s">
        <v>1</v>
      </c>
      <c r="F426" s="213" t="s">
        <v>635</v>
      </c>
      <c r="G426" s="15"/>
      <c r="H426" s="212" t="s">
        <v>1</v>
      </c>
      <c r="I426" s="214"/>
      <c r="J426" s="15"/>
      <c r="K426" s="15"/>
      <c r="L426" s="211"/>
      <c r="M426" s="215"/>
      <c r="N426" s="216"/>
      <c r="O426" s="216"/>
      <c r="P426" s="216"/>
      <c r="Q426" s="216"/>
      <c r="R426" s="216"/>
      <c r="S426" s="216"/>
      <c r="T426" s="21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12" t="s">
        <v>154</v>
      </c>
      <c r="AU426" s="212" t="s">
        <v>82</v>
      </c>
      <c r="AV426" s="15" t="s">
        <v>80</v>
      </c>
      <c r="AW426" s="15" t="s">
        <v>30</v>
      </c>
      <c r="AX426" s="15" t="s">
        <v>73</v>
      </c>
      <c r="AY426" s="212" t="s">
        <v>146</v>
      </c>
    </row>
    <row r="427" s="13" customFormat="1">
      <c r="A427" s="13"/>
      <c r="B427" s="194"/>
      <c r="C427" s="13"/>
      <c r="D427" s="195" t="s">
        <v>154</v>
      </c>
      <c r="E427" s="196" t="s">
        <v>1</v>
      </c>
      <c r="F427" s="197" t="s">
        <v>641</v>
      </c>
      <c r="G427" s="13"/>
      <c r="H427" s="198">
        <v>3.4649999999999999</v>
      </c>
      <c r="I427" s="199"/>
      <c r="J427" s="13"/>
      <c r="K427" s="13"/>
      <c r="L427" s="194"/>
      <c r="M427" s="200"/>
      <c r="N427" s="201"/>
      <c r="O427" s="201"/>
      <c r="P427" s="201"/>
      <c r="Q427" s="201"/>
      <c r="R427" s="201"/>
      <c r="S427" s="201"/>
      <c r="T427" s="20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6" t="s">
        <v>154</v>
      </c>
      <c r="AU427" s="196" t="s">
        <v>82</v>
      </c>
      <c r="AV427" s="13" t="s">
        <v>82</v>
      </c>
      <c r="AW427" s="13" t="s">
        <v>30</v>
      </c>
      <c r="AX427" s="13" t="s">
        <v>80</v>
      </c>
      <c r="AY427" s="196" t="s">
        <v>146</v>
      </c>
    </row>
    <row r="428" s="2" customFormat="1" ht="55.5" customHeight="1">
      <c r="A428" s="37"/>
      <c r="B428" s="179"/>
      <c r="C428" s="180" t="s">
        <v>642</v>
      </c>
      <c r="D428" s="180" t="s">
        <v>148</v>
      </c>
      <c r="E428" s="181" t="s">
        <v>643</v>
      </c>
      <c r="F428" s="182" t="s">
        <v>644</v>
      </c>
      <c r="G428" s="183" t="s">
        <v>151</v>
      </c>
      <c r="H428" s="184">
        <v>122.87000000000001</v>
      </c>
      <c r="I428" s="185"/>
      <c r="J428" s="186">
        <f>ROUND(I428*H428,2)</f>
        <v>0</v>
      </c>
      <c r="K428" s="187"/>
      <c r="L428" s="38"/>
      <c r="M428" s="188" t="s">
        <v>1</v>
      </c>
      <c r="N428" s="189" t="s">
        <v>38</v>
      </c>
      <c r="O428" s="76"/>
      <c r="P428" s="190">
        <f>O428*H428</f>
        <v>0</v>
      </c>
      <c r="Q428" s="190">
        <v>0</v>
      </c>
      <c r="R428" s="190">
        <f>Q428*H428</f>
        <v>0</v>
      </c>
      <c r="S428" s="190">
        <v>0.00042000000000000002</v>
      </c>
      <c r="T428" s="191">
        <f>S428*H428</f>
        <v>0.051605400000000003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2" t="s">
        <v>239</v>
      </c>
      <c r="AT428" s="192" t="s">
        <v>148</v>
      </c>
      <c r="AU428" s="192" t="s">
        <v>82</v>
      </c>
      <c r="AY428" s="18" t="s">
        <v>146</v>
      </c>
      <c r="BE428" s="193">
        <f>IF(N428="základní",J428,0)</f>
        <v>0</v>
      </c>
      <c r="BF428" s="193">
        <f>IF(N428="snížená",J428,0)</f>
        <v>0</v>
      </c>
      <c r="BG428" s="193">
        <f>IF(N428="zákl. přenesená",J428,0)</f>
        <v>0</v>
      </c>
      <c r="BH428" s="193">
        <f>IF(N428="sníž. přenesená",J428,0)</f>
        <v>0</v>
      </c>
      <c r="BI428" s="193">
        <f>IF(N428="nulová",J428,0)</f>
        <v>0</v>
      </c>
      <c r="BJ428" s="18" t="s">
        <v>80</v>
      </c>
      <c r="BK428" s="193">
        <f>ROUND(I428*H428,2)</f>
        <v>0</v>
      </c>
      <c r="BL428" s="18" t="s">
        <v>239</v>
      </c>
      <c r="BM428" s="192" t="s">
        <v>645</v>
      </c>
    </row>
    <row r="429" s="13" customFormat="1">
      <c r="A429" s="13"/>
      <c r="B429" s="194"/>
      <c r="C429" s="13"/>
      <c r="D429" s="195" t="s">
        <v>154</v>
      </c>
      <c r="E429" s="196" t="s">
        <v>1</v>
      </c>
      <c r="F429" s="197" t="s">
        <v>646</v>
      </c>
      <c r="G429" s="13"/>
      <c r="H429" s="198">
        <v>122.87000000000001</v>
      </c>
      <c r="I429" s="199"/>
      <c r="J429" s="13"/>
      <c r="K429" s="13"/>
      <c r="L429" s="194"/>
      <c r="M429" s="200"/>
      <c r="N429" s="201"/>
      <c r="O429" s="201"/>
      <c r="P429" s="201"/>
      <c r="Q429" s="201"/>
      <c r="R429" s="201"/>
      <c r="S429" s="201"/>
      <c r="T429" s="20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6" t="s">
        <v>154</v>
      </c>
      <c r="AU429" s="196" t="s">
        <v>82</v>
      </c>
      <c r="AV429" s="13" t="s">
        <v>82</v>
      </c>
      <c r="AW429" s="13" t="s">
        <v>30</v>
      </c>
      <c r="AX429" s="13" t="s">
        <v>80</v>
      </c>
      <c r="AY429" s="196" t="s">
        <v>146</v>
      </c>
    </row>
    <row r="430" s="2" customFormat="1" ht="37.8" customHeight="1">
      <c r="A430" s="37"/>
      <c r="B430" s="179"/>
      <c r="C430" s="180" t="s">
        <v>647</v>
      </c>
      <c r="D430" s="180" t="s">
        <v>148</v>
      </c>
      <c r="E430" s="181" t="s">
        <v>648</v>
      </c>
      <c r="F430" s="182" t="s">
        <v>649</v>
      </c>
      <c r="G430" s="183" t="s">
        <v>151</v>
      </c>
      <c r="H430" s="184">
        <v>291.89999999999998</v>
      </c>
      <c r="I430" s="185"/>
      <c r="J430" s="186">
        <f>ROUND(I430*H430,2)</f>
        <v>0</v>
      </c>
      <c r="K430" s="187"/>
      <c r="L430" s="38"/>
      <c r="M430" s="188" t="s">
        <v>1</v>
      </c>
      <c r="N430" s="189" t="s">
        <v>38</v>
      </c>
      <c r="O430" s="76"/>
      <c r="P430" s="190">
        <f>O430*H430</f>
        <v>0</v>
      </c>
      <c r="Q430" s="190">
        <v>0</v>
      </c>
      <c r="R430" s="190">
        <f>Q430*H430</f>
        <v>0</v>
      </c>
      <c r="S430" s="190">
        <v>0</v>
      </c>
      <c r="T430" s="19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2" t="s">
        <v>239</v>
      </c>
      <c r="AT430" s="192" t="s">
        <v>148</v>
      </c>
      <c r="AU430" s="192" t="s">
        <v>82</v>
      </c>
      <c r="AY430" s="18" t="s">
        <v>146</v>
      </c>
      <c r="BE430" s="193">
        <f>IF(N430="základní",J430,0)</f>
        <v>0</v>
      </c>
      <c r="BF430" s="193">
        <f>IF(N430="snížená",J430,0)</f>
        <v>0</v>
      </c>
      <c r="BG430" s="193">
        <f>IF(N430="zákl. přenesená",J430,0)</f>
        <v>0</v>
      </c>
      <c r="BH430" s="193">
        <f>IF(N430="sníž. přenesená",J430,0)</f>
        <v>0</v>
      </c>
      <c r="BI430" s="193">
        <f>IF(N430="nulová",J430,0)</f>
        <v>0</v>
      </c>
      <c r="BJ430" s="18" t="s">
        <v>80</v>
      </c>
      <c r="BK430" s="193">
        <f>ROUND(I430*H430,2)</f>
        <v>0</v>
      </c>
      <c r="BL430" s="18" t="s">
        <v>239</v>
      </c>
      <c r="BM430" s="192" t="s">
        <v>650</v>
      </c>
    </row>
    <row r="431" s="15" customFormat="1">
      <c r="A431" s="15"/>
      <c r="B431" s="211"/>
      <c r="C431" s="15"/>
      <c r="D431" s="195" t="s">
        <v>154</v>
      </c>
      <c r="E431" s="212" t="s">
        <v>1</v>
      </c>
      <c r="F431" s="213" t="s">
        <v>278</v>
      </c>
      <c r="G431" s="15"/>
      <c r="H431" s="212" t="s">
        <v>1</v>
      </c>
      <c r="I431" s="214"/>
      <c r="J431" s="15"/>
      <c r="K431" s="15"/>
      <c r="L431" s="211"/>
      <c r="M431" s="215"/>
      <c r="N431" s="216"/>
      <c r="O431" s="216"/>
      <c r="P431" s="216"/>
      <c r="Q431" s="216"/>
      <c r="R431" s="216"/>
      <c r="S431" s="216"/>
      <c r="T431" s="21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12" t="s">
        <v>154</v>
      </c>
      <c r="AU431" s="212" t="s">
        <v>82</v>
      </c>
      <c r="AV431" s="15" t="s">
        <v>80</v>
      </c>
      <c r="AW431" s="15" t="s">
        <v>30</v>
      </c>
      <c r="AX431" s="15" t="s">
        <v>73</v>
      </c>
      <c r="AY431" s="212" t="s">
        <v>146</v>
      </c>
    </row>
    <row r="432" s="13" customFormat="1">
      <c r="A432" s="13"/>
      <c r="B432" s="194"/>
      <c r="C432" s="13"/>
      <c r="D432" s="195" t="s">
        <v>154</v>
      </c>
      <c r="E432" s="196" t="s">
        <v>1</v>
      </c>
      <c r="F432" s="197" t="s">
        <v>286</v>
      </c>
      <c r="G432" s="13"/>
      <c r="H432" s="198">
        <v>102.5</v>
      </c>
      <c r="I432" s="199"/>
      <c r="J432" s="13"/>
      <c r="K432" s="13"/>
      <c r="L432" s="194"/>
      <c r="M432" s="200"/>
      <c r="N432" s="201"/>
      <c r="O432" s="201"/>
      <c r="P432" s="201"/>
      <c r="Q432" s="201"/>
      <c r="R432" s="201"/>
      <c r="S432" s="201"/>
      <c r="T432" s="20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6" t="s">
        <v>154</v>
      </c>
      <c r="AU432" s="196" t="s">
        <v>82</v>
      </c>
      <c r="AV432" s="13" t="s">
        <v>82</v>
      </c>
      <c r="AW432" s="13" t="s">
        <v>30</v>
      </c>
      <c r="AX432" s="13" t="s">
        <v>73</v>
      </c>
      <c r="AY432" s="196" t="s">
        <v>146</v>
      </c>
    </row>
    <row r="433" s="15" customFormat="1">
      <c r="A433" s="15"/>
      <c r="B433" s="211"/>
      <c r="C433" s="15"/>
      <c r="D433" s="195" t="s">
        <v>154</v>
      </c>
      <c r="E433" s="212" t="s">
        <v>1</v>
      </c>
      <c r="F433" s="213" t="s">
        <v>280</v>
      </c>
      <c r="G433" s="15"/>
      <c r="H433" s="212" t="s">
        <v>1</v>
      </c>
      <c r="I433" s="214"/>
      <c r="J433" s="15"/>
      <c r="K433" s="15"/>
      <c r="L433" s="211"/>
      <c r="M433" s="215"/>
      <c r="N433" s="216"/>
      <c r="O433" s="216"/>
      <c r="P433" s="216"/>
      <c r="Q433" s="216"/>
      <c r="R433" s="216"/>
      <c r="S433" s="216"/>
      <c r="T433" s="21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12" t="s">
        <v>154</v>
      </c>
      <c r="AU433" s="212" t="s">
        <v>82</v>
      </c>
      <c r="AV433" s="15" t="s">
        <v>80</v>
      </c>
      <c r="AW433" s="15" t="s">
        <v>30</v>
      </c>
      <c r="AX433" s="15" t="s">
        <v>73</v>
      </c>
      <c r="AY433" s="212" t="s">
        <v>146</v>
      </c>
    </row>
    <row r="434" s="13" customFormat="1">
      <c r="A434" s="13"/>
      <c r="B434" s="194"/>
      <c r="C434" s="13"/>
      <c r="D434" s="195" t="s">
        <v>154</v>
      </c>
      <c r="E434" s="196" t="s">
        <v>1</v>
      </c>
      <c r="F434" s="197" t="s">
        <v>289</v>
      </c>
      <c r="G434" s="13"/>
      <c r="H434" s="198">
        <v>21.800000000000001</v>
      </c>
      <c r="I434" s="199"/>
      <c r="J434" s="13"/>
      <c r="K434" s="13"/>
      <c r="L434" s="194"/>
      <c r="M434" s="200"/>
      <c r="N434" s="201"/>
      <c r="O434" s="201"/>
      <c r="P434" s="201"/>
      <c r="Q434" s="201"/>
      <c r="R434" s="201"/>
      <c r="S434" s="201"/>
      <c r="T434" s="20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6" t="s">
        <v>154</v>
      </c>
      <c r="AU434" s="196" t="s">
        <v>82</v>
      </c>
      <c r="AV434" s="13" t="s">
        <v>82</v>
      </c>
      <c r="AW434" s="13" t="s">
        <v>30</v>
      </c>
      <c r="AX434" s="13" t="s">
        <v>73</v>
      </c>
      <c r="AY434" s="196" t="s">
        <v>146</v>
      </c>
    </row>
    <row r="435" s="15" customFormat="1">
      <c r="A435" s="15"/>
      <c r="B435" s="211"/>
      <c r="C435" s="15"/>
      <c r="D435" s="195" t="s">
        <v>154</v>
      </c>
      <c r="E435" s="212" t="s">
        <v>1</v>
      </c>
      <c r="F435" s="213" t="s">
        <v>287</v>
      </c>
      <c r="G435" s="15"/>
      <c r="H435" s="212" t="s">
        <v>1</v>
      </c>
      <c r="I435" s="214"/>
      <c r="J435" s="15"/>
      <c r="K435" s="15"/>
      <c r="L435" s="211"/>
      <c r="M435" s="215"/>
      <c r="N435" s="216"/>
      <c r="O435" s="216"/>
      <c r="P435" s="216"/>
      <c r="Q435" s="216"/>
      <c r="R435" s="216"/>
      <c r="S435" s="216"/>
      <c r="T435" s="217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12" t="s">
        <v>154</v>
      </c>
      <c r="AU435" s="212" t="s">
        <v>82</v>
      </c>
      <c r="AV435" s="15" t="s">
        <v>80</v>
      </c>
      <c r="AW435" s="15" t="s">
        <v>30</v>
      </c>
      <c r="AX435" s="15" t="s">
        <v>73</v>
      </c>
      <c r="AY435" s="212" t="s">
        <v>146</v>
      </c>
    </row>
    <row r="436" s="13" customFormat="1">
      <c r="A436" s="13"/>
      <c r="B436" s="194"/>
      <c r="C436" s="13"/>
      <c r="D436" s="195" t="s">
        <v>154</v>
      </c>
      <c r="E436" s="196" t="s">
        <v>1</v>
      </c>
      <c r="F436" s="197" t="s">
        <v>288</v>
      </c>
      <c r="G436" s="13"/>
      <c r="H436" s="198">
        <v>135.40000000000001</v>
      </c>
      <c r="I436" s="199"/>
      <c r="J436" s="13"/>
      <c r="K436" s="13"/>
      <c r="L436" s="194"/>
      <c r="M436" s="200"/>
      <c r="N436" s="201"/>
      <c r="O436" s="201"/>
      <c r="P436" s="201"/>
      <c r="Q436" s="201"/>
      <c r="R436" s="201"/>
      <c r="S436" s="201"/>
      <c r="T436" s="20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6" t="s">
        <v>154</v>
      </c>
      <c r="AU436" s="196" t="s">
        <v>82</v>
      </c>
      <c r="AV436" s="13" t="s">
        <v>82</v>
      </c>
      <c r="AW436" s="13" t="s">
        <v>30</v>
      </c>
      <c r="AX436" s="13" t="s">
        <v>73</v>
      </c>
      <c r="AY436" s="196" t="s">
        <v>146</v>
      </c>
    </row>
    <row r="437" s="15" customFormat="1">
      <c r="A437" s="15"/>
      <c r="B437" s="211"/>
      <c r="C437" s="15"/>
      <c r="D437" s="195" t="s">
        <v>154</v>
      </c>
      <c r="E437" s="212" t="s">
        <v>1</v>
      </c>
      <c r="F437" s="213" t="s">
        <v>290</v>
      </c>
      <c r="G437" s="15"/>
      <c r="H437" s="212" t="s">
        <v>1</v>
      </c>
      <c r="I437" s="214"/>
      <c r="J437" s="15"/>
      <c r="K437" s="15"/>
      <c r="L437" s="211"/>
      <c r="M437" s="215"/>
      <c r="N437" s="216"/>
      <c r="O437" s="216"/>
      <c r="P437" s="216"/>
      <c r="Q437" s="216"/>
      <c r="R437" s="216"/>
      <c r="S437" s="216"/>
      <c r="T437" s="217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12" t="s">
        <v>154</v>
      </c>
      <c r="AU437" s="212" t="s">
        <v>82</v>
      </c>
      <c r="AV437" s="15" t="s">
        <v>80</v>
      </c>
      <c r="AW437" s="15" t="s">
        <v>30</v>
      </c>
      <c r="AX437" s="15" t="s">
        <v>73</v>
      </c>
      <c r="AY437" s="212" t="s">
        <v>146</v>
      </c>
    </row>
    <row r="438" s="13" customFormat="1">
      <c r="A438" s="13"/>
      <c r="B438" s="194"/>
      <c r="C438" s="13"/>
      <c r="D438" s="195" t="s">
        <v>154</v>
      </c>
      <c r="E438" s="196" t="s">
        <v>1</v>
      </c>
      <c r="F438" s="197" t="s">
        <v>291</v>
      </c>
      <c r="G438" s="13"/>
      <c r="H438" s="198">
        <v>32.200000000000003</v>
      </c>
      <c r="I438" s="199"/>
      <c r="J438" s="13"/>
      <c r="K438" s="13"/>
      <c r="L438" s="194"/>
      <c r="M438" s="200"/>
      <c r="N438" s="201"/>
      <c r="O438" s="201"/>
      <c r="P438" s="201"/>
      <c r="Q438" s="201"/>
      <c r="R438" s="201"/>
      <c r="S438" s="201"/>
      <c r="T438" s="20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6" t="s">
        <v>154</v>
      </c>
      <c r="AU438" s="196" t="s">
        <v>82</v>
      </c>
      <c r="AV438" s="13" t="s">
        <v>82</v>
      </c>
      <c r="AW438" s="13" t="s">
        <v>30</v>
      </c>
      <c r="AX438" s="13" t="s">
        <v>73</v>
      </c>
      <c r="AY438" s="196" t="s">
        <v>146</v>
      </c>
    </row>
    <row r="439" s="14" customFormat="1">
      <c r="A439" s="14"/>
      <c r="B439" s="203"/>
      <c r="C439" s="14"/>
      <c r="D439" s="195" t="s">
        <v>154</v>
      </c>
      <c r="E439" s="204" t="s">
        <v>1</v>
      </c>
      <c r="F439" s="205" t="s">
        <v>167</v>
      </c>
      <c r="G439" s="14"/>
      <c r="H439" s="206">
        <v>291.89999999999998</v>
      </c>
      <c r="I439" s="207"/>
      <c r="J439" s="14"/>
      <c r="K439" s="14"/>
      <c r="L439" s="203"/>
      <c r="M439" s="208"/>
      <c r="N439" s="209"/>
      <c r="O439" s="209"/>
      <c r="P439" s="209"/>
      <c r="Q439" s="209"/>
      <c r="R439" s="209"/>
      <c r="S439" s="209"/>
      <c r="T439" s="21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04" t="s">
        <v>154</v>
      </c>
      <c r="AU439" s="204" t="s">
        <v>82</v>
      </c>
      <c r="AV439" s="14" t="s">
        <v>152</v>
      </c>
      <c r="AW439" s="14" t="s">
        <v>30</v>
      </c>
      <c r="AX439" s="14" t="s">
        <v>80</v>
      </c>
      <c r="AY439" s="204" t="s">
        <v>146</v>
      </c>
    </row>
    <row r="440" s="2" customFormat="1" ht="24.15" customHeight="1">
      <c r="A440" s="37"/>
      <c r="B440" s="179"/>
      <c r="C440" s="218" t="s">
        <v>651</v>
      </c>
      <c r="D440" s="218" t="s">
        <v>209</v>
      </c>
      <c r="E440" s="219" t="s">
        <v>652</v>
      </c>
      <c r="F440" s="220" t="s">
        <v>653</v>
      </c>
      <c r="G440" s="221" t="s">
        <v>151</v>
      </c>
      <c r="H440" s="222">
        <v>130.51499999999999</v>
      </c>
      <c r="I440" s="223"/>
      <c r="J440" s="224">
        <f>ROUND(I440*H440,2)</f>
        <v>0</v>
      </c>
      <c r="K440" s="225"/>
      <c r="L440" s="226"/>
      <c r="M440" s="227" t="s">
        <v>1</v>
      </c>
      <c r="N440" s="228" t="s">
        <v>38</v>
      </c>
      <c r="O440" s="76"/>
      <c r="P440" s="190">
        <f>O440*H440</f>
        <v>0</v>
      </c>
      <c r="Q440" s="190">
        <v>0.00025000000000000001</v>
      </c>
      <c r="R440" s="190">
        <f>Q440*H440</f>
        <v>0.032628749999999998</v>
      </c>
      <c r="S440" s="190">
        <v>0</v>
      </c>
      <c r="T440" s="19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2" t="s">
        <v>331</v>
      </c>
      <c r="AT440" s="192" t="s">
        <v>209</v>
      </c>
      <c r="AU440" s="192" t="s">
        <v>82</v>
      </c>
      <c r="AY440" s="18" t="s">
        <v>146</v>
      </c>
      <c r="BE440" s="193">
        <f>IF(N440="základní",J440,0)</f>
        <v>0</v>
      </c>
      <c r="BF440" s="193">
        <f>IF(N440="snížená",J440,0)</f>
        <v>0</v>
      </c>
      <c r="BG440" s="193">
        <f>IF(N440="zákl. přenesená",J440,0)</f>
        <v>0</v>
      </c>
      <c r="BH440" s="193">
        <f>IF(N440="sníž. přenesená",J440,0)</f>
        <v>0</v>
      </c>
      <c r="BI440" s="193">
        <f>IF(N440="nulová",J440,0)</f>
        <v>0</v>
      </c>
      <c r="BJ440" s="18" t="s">
        <v>80</v>
      </c>
      <c r="BK440" s="193">
        <f>ROUND(I440*H440,2)</f>
        <v>0</v>
      </c>
      <c r="BL440" s="18" t="s">
        <v>239</v>
      </c>
      <c r="BM440" s="192" t="s">
        <v>654</v>
      </c>
    </row>
    <row r="441" s="15" customFormat="1">
      <c r="A441" s="15"/>
      <c r="B441" s="211"/>
      <c r="C441" s="15"/>
      <c r="D441" s="195" t="s">
        <v>154</v>
      </c>
      <c r="E441" s="212" t="s">
        <v>1</v>
      </c>
      <c r="F441" s="213" t="s">
        <v>278</v>
      </c>
      <c r="G441" s="15"/>
      <c r="H441" s="212" t="s">
        <v>1</v>
      </c>
      <c r="I441" s="214"/>
      <c r="J441" s="15"/>
      <c r="K441" s="15"/>
      <c r="L441" s="211"/>
      <c r="M441" s="215"/>
      <c r="N441" s="216"/>
      <c r="O441" s="216"/>
      <c r="P441" s="216"/>
      <c r="Q441" s="216"/>
      <c r="R441" s="216"/>
      <c r="S441" s="216"/>
      <c r="T441" s="217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12" t="s">
        <v>154</v>
      </c>
      <c r="AU441" s="212" t="s">
        <v>82</v>
      </c>
      <c r="AV441" s="15" t="s">
        <v>80</v>
      </c>
      <c r="AW441" s="15" t="s">
        <v>30</v>
      </c>
      <c r="AX441" s="15" t="s">
        <v>73</v>
      </c>
      <c r="AY441" s="212" t="s">
        <v>146</v>
      </c>
    </row>
    <row r="442" s="13" customFormat="1">
      <c r="A442" s="13"/>
      <c r="B442" s="194"/>
      <c r="C442" s="13"/>
      <c r="D442" s="195" t="s">
        <v>154</v>
      </c>
      <c r="E442" s="196" t="s">
        <v>1</v>
      </c>
      <c r="F442" s="197" t="s">
        <v>655</v>
      </c>
      <c r="G442" s="13"/>
      <c r="H442" s="198">
        <v>107.625</v>
      </c>
      <c r="I442" s="199"/>
      <c r="J442" s="13"/>
      <c r="K442" s="13"/>
      <c r="L442" s="194"/>
      <c r="M442" s="200"/>
      <c r="N442" s="201"/>
      <c r="O442" s="201"/>
      <c r="P442" s="201"/>
      <c r="Q442" s="201"/>
      <c r="R442" s="201"/>
      <c r="S442" s="201"/>
      <c r="T442" s="20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6" t="s">
        <v>154</v>
      </c>
      <c r="AU442" s="196" t="s">
        <v>82</v>
      </c>
      <c r="AV442" s="13" t="s">
        <v>82</v>
      </c>
      <c r="AW442" s="13" t="s">
        <v>30</v>
      </c>
      <c r="AX442" s="13" t="s">
        <v>73</v>
      </c>
      <c r="AY442" s="196" t="s">
        <v>146</v>
      </c>
    </row>
    <row r="443" s="15" customFormat="1">
      <c r="A443" s="15"/>
      <c r="B443" s="211"/>
      <c r="C443" s="15"/>
      <c r="D443" s="195" t="s">
        <v>154</v>
      </c>
      <c r="E443" s="212" t="s">
        <v>1</v>
      </c>
      <c r="F443" s="213" t="s">
        <v>280</v>
      </c>
      <c r="G443" s="15"/>
      <c r="H443" s="212" t="s">
        <v>1</v>
      </c>
      <c r="I443" s="214"/>
      <c r="J443" s="15"/>
      <c r="K443" s="15"/>
      <c r="L443" s="211"/>
      <c r="M443" s="215"/>
      <c r="N443" s="216"/>
      <c r="O443" s="216"/>
      <c r="P443" s="216"/>
      <c r="Q443" s="216"/>
      <c r="R443" s="216"/>
      <c r="S443" s="216"/>
      <c r="T443" s="217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12" t="s">
        <v>154</v>
      </c>
      <c r="AU443" s="212" t="s">
        <v>82</v>
      </c>
      <c r="AV443" s="15" t="s">
        <v>80</v>
      </c>
      <c r="AW443" s="15" t="s">
        <v>30</v>
      </c>
      <c r="AX443" s="15" t="s">
        <v>73</v>
      </c>
      <c r="AY443" s="212" t="s">
        <v>146</v>
      </c>
    </row>
    <row r="444" s="13" customFormat="1">
      <c r="A444" s="13"/>
      <c r="B444" s="194"/>
      <c r="C444" s="13"/>
      <c r="D444" s="195" t="s">
        <v>154</v>
      </c>
      <c r="E444" s="196" t="s">
        <v>1</v>
      </c>
      <c r="F444" s="197" t="s">
        <v>656</v>
      </c>
      <c r="G444" s="13"/>
      <c r="H444" s="198">
        <v>22.890000000000001</v>
      </c>
      <c r="I444" s="199"/>
      <c r="J444" s="13"/>
      <c r="K444" s="13"/>
      <c r="L444" s="194"/>
      <c r="M444" s="200"/>
      <c r="N444" s="201"/>
      <c r="O444" s="201"/>
      <c r="P444" s="201"/>
      <c r="Q444" s="201"/>
      <c r="R444" s="201"/>
      <c r="S444" s="201"/>
      <c r="T444" s="20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6" t="s">
        <v>154</v>
      </c>
      <c r="AU444" s="196" t="s">
        <v>82</v>
      </c>
      <c r="AV444" s="13" t="s">
        <v>82</v>
      </c>
      <c r="AW444" s="13" t="s">
        <v>30</v>
      </c>
      <c r="AX444" s="13" t="s">
        <v>73</v>
      </c>
      <c r="AY444" s="196" t="s">
        <v>146</v>
      </c>
    </row>
    <row r="445" s="14" customFormat="1">
      <c r="A445" s="14"/>
      <c r="B445" s="203"/>
      <c r="C445" s="14"/>
      <c r="D445" s="195" t="s">
        <v>154</v>
      </c>
      <c r="E445" s="204" t="s">
        <v>1</v>
      </c>
      <c r="F445" s="205" t="s">
        <v>167</v>
      </c>
      <c r="G445" s="14"/>
      <c r="H445" s="206">
        <v>130.51499999999999</v>
      </c>
      <c r="I445" s="207"/>
      <c r="J445" s="14"/>
      <c r="K445" s="14"/>
      <c r="L445" s="203"/>
      <c r="M445" s="208"/>
      <c r="N445" s="209"/>
      <c r="O445" s="209"/>
      <c r="P445" s="209"/>
      <c r="Q445" s="209"/>
      <c r="R445" s="209"/>
      <c r="S445" s="209"/>
      <c r="T445" s="21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4" t="s">
        <v>154</v>
      </c>
      <c r="AU445" s="204" t="s">
        <v>82</v>
      </c>
      <c r="AV445" s="14" t="s">
        <v>152</v>
      </c>
      <c r="AW445" s="14" t="s">
        <v>30</v>
      </c>
      <c r="AX445" s="14" t="s">
        <v>80</v>
      </c>
      <c r="AY445" s="204" t="s">
        <v>146</v>
      </c>
    </row>
    <row r="446" s="2" customFormat="1" ht="24.15" customHeight="1">
      <c r="A446" s="37"/>
      <c r="B446" s="179"/>
      <c r="C446" s="218" t="s">
        <v>657</v>
      </c>
      <c r="D446" s="218" t="s">
        <v>209</v>
      </c>
      <c r="E446" s="219" t="s">
        <v>658</v>
      </c>
      <c r="F446" s="220" t="s">
        <v>659</v>
      </c>
      <c r="G446" s="221" t="s">
        <v>151</v>
      </c>
      <c r="H446" s="222">
        <v>175.97999999999999</v>
      </c>
      <c r="I446" s="223"/>
      <c r="J446" s="224">
        <f>ROUND(I446*H446,2)</f>
        <v>0</v>
      </c>
      <c r="K446" s="225"/>
      <c r="L446" s="226"/>
      <c r="M446" s="227" t="s">
        <v>1</v>
      </c>
      <c r="N446" s="228" t="s">
        <v>38</v>
      </c>
      <c r="O446" s="76"/>
      <c r="P446" s="190">
        <f>O446*H446</f>
        <v>0</v>
      </c>
      <c r="Q446" s="190">
        <v>0.0035999999999999999</v>
      </c>
      <c r="R446" s="190">
        <f>Q446*H446</f>
        <v>0.63352799999999998</v>
      </c>
      <c r="S446" s="190">
        <v>0</v>
      </c>
      <c r="T446" s="19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2" t="s">
        <v>331</v>
      </c>
      <c r="AT446" s="192" t="s">
        <v>209</v>
      </c>
      <c r="AU446" s="192" t="s">
        <v>82</v>
      </c>
      <c r="AY446" s="18" t="s">
        <v>146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18" t="s">
        <v>80</v>
      </c>
      <c r="BK446" s="193">
        <f>ROUND(I446*H446,2)</f>
        <v>0</v>
      </c>
      <c r="BL446" s="18" t="s">
        <v>239</v>
      </c>
      <c r="BM446" s="192" t="s">
        <v>660</v>
      </c>
    </row>
    <row r="447" s="15" customFormat="1">
      <c r="A447" s="15"/>
      <c r="B447" s="211"/>
      <c r="C447" s="15"/>
      <c r="D447" s="195" t="s">
        <v>154</v>
      </c>
      <c r="E447" s="212" t="s">
        <v>1</v>
      </c>
      <c r="F447" s="213" t="s">
        <v>661</v>
      </c>
      <c r="G447" s="15"/>
      <c r="H447" s="212" t="s">
        <v>1</v>
      </c>
      <c r="I447" s="214"/>
      <c r="J447" s="15"/>
      <c r="K447" s="15"/>
      <c r="L447" s="211"/>
      <c r="M447" s="215"/>
      <c r="N447" s="216"/>
      <c r="O447" s="216"/>
      <c r="P447" s="216"/>
      <c r="Q447" s="216"/>
      <c r="R447" s="216"/>
      <c r="S447" s="216"/>
      <c r="T447" s="21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12" t="s">
        <v>154</v>
      </c>
      <c r="AU447" s="212" t="s">
        <v>82</v>
      </c>
      <c r="AV447" s="15" t="s">
        <v>80</v>
      </c>
      <c r="AW447" s="15" t="s">
        <v>30</v>
      </c>
      <c r="AX447" s="15" t="s">
        <v>73</v>
      </c>
      <c r="AY447" s="212" t="s">
        <v>146</v>
      </c>
    </row>
    <row r="448" s="15" customFormat="1">
      <c r="A448" s="15"/>
      <c r="B448" s="211"/>
      <c r="C448" s="15"/>
      <c r="D448" s="195" t="s">
        <v>154</v>
      </c>
      <c r="E448" s="212" t="s">
        <v>1</v>
      </c>
      <c r="F448" s="213" t="s">
        <v>287</v>
      </c>
      <c r="G448" s="15"/>
      <c r="H448" s="212" t="s">
        <v>1</v>
      </c>
      <c r="I448" s="214"/>
      <c r="J448" s="15"/>
      <c r="K448" s="15"/>
      <c r="L448" s="211"/>
      <c r="M448" s="215"/>
      <c r="N448" s="216"/>
      <c r="O448" s="216"/>
      <c r="P448" s="216"/>
      <c r="Q448" s="216"/>
      <c r="R448" s="216"/>
      <c r="S448" s="216"/>
      <c r="T448" s="217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12" t="s">
        <v>154</v>
      </c>
      <c r="AU448" s="212" t="s">
        <v>82</v>
      </c>
      <c r="AV448" s="15" t="s">
        <v>80</v>
      </c>
      <c r="AW448" s="15" t="s">
        <v>30</v>
      </c>
      <c r="AX448" s="15" t="s">
        <v>73</v>
      </c>
      <c r="AY448" s="212" t="s">
        <v>146</v>
      </c>
    </row>
    <row r="449" s="13" customFormat="1">
      <c r="A449" s="13"/>
      <c r="B449" s="194"/>
      <c r="C449" s="13"/>
      <c r="D449" s="195" t="s">
        <v>154</v>
      </c>
      <c r="E449" s="196" t="s">
        <v>1</v>
      </c>
      <c r="F449" s="197" t="s">
        <v>662</v>
      </c>
      <c r="G449" s="13"/>
      <c r="H449" s="198">
        <v>142.16999999999999</v>
      </c>
      <c r="I449" s="199"/>
      <c r="J449" s="13"/>
      <c r="K449" s="13"/>
      <c r="L449" s="194"/>
      <c r="M449" s="200"/>
      <c r="N449" s="201"/>
      <c r="O449" s="201"/>
      <c r="P449" s="201"/>
      <c r="Q449" s="201"/>
      <c r="R449" s="201"/>
      <c r="S449" s="201"/>
      <c r="T449" s="20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6" t="s">
        <v>154</v>
      </c>
      <c r="AU449" s="196" t="s">
        <v>82</v>
      </c>
      <c r="AV449" s="13" t="s">
        <v>82</v>
      </c>
      <c r="AW449" s="13" t="s">
        <v>30</v>
      </c>
      <c r="AX449" s="13" t="s">
        <v>73</v>
      </c>
      <c r="AY449" s="196" t="s">
        <v>146</v>
      </c>
    </row>
    <row r="450" s="15" customFormat="1">
      <c r="A450" s="15"/>
      <c r="B450" s="211"/>
      <c r="C450" s="15"/>
      <c r="D450" s="195" t="s">
        <v>154</v>
      </c>
      <c r="E450" s="212" t="s">
        <v>1</v>
      </c>
      <c r="F450" s="213" t="s">
        <v>290</v>
      </c>
      <c r="G450" s="15"/>
      <c r="H450" s="212" t="s">
        <v>1</v>
      </c>
      <c r="I450" s="214"/>
      <c r="J450" s="15"/>
      <c r="K450" s="15"/>
      <c r="L450" s="211"/>
      <c r="M450" s="215"/>
      <c r="N450" s="216"/>
      <c r="O450" s="216"/>
      <c r="P450" s="216"/>
      <c r="Q450" s="216"/>
      <c r="R450" s="216"/>
      <c r="S450" s="216"/>
      <c r="T450" s="21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12" t="s">
        <v>154</v>
      </c>
      <c r="AU450" s="212" t="s">
        <v>82</v>
      </c>
      <c r="AV450" s="15" t="s">
        <v>80</v>
      </c>
      <c r="AW450" s="15" t="s">
        <v>30</v>
      </c>
      <c r="AX450" s="15" t="s">
        <v>73</v>
      </c>
      <c r="AY450" s="212" t="s">
        <v>146</v>
      </c>
    </row>
    <row r="451" s="13" customFormat="1">
      <c r="A451" s="13"/>
      <c r="B451" s="194"/>
      <c r="C451" s="13"/>
      <c r="D451" s="195" t="s">
        <v>154</v>
      </c>
      <c r="E451" s="196" t="s">
        <v>1</v>
      </c>
      <c r="F451" s="197" t="s">
        <v>663</v>
      </c>
      <c r="G451" s="13"/>
      <c r="H451" s="198">
        <v>33.810000000000002</v>
      </c>
      <c r="I451" s="199"/>
      <c r="J451" s="13"/>
      <c r="K451" s="13"/>
      <c r="L451" s="194"/>
      <c r="M451" s="200"/>
      <c r="N451" s="201"/>
      <c r="O451" s="201"/>
      <c r="P451" s="201"/>
      <c r="Q451" s="201"/>
      <c r="R451" s="201"/>
      <c r="S451" s="201"/>
      <c r="T451" s="20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6" t="s">
        <v>154</v>
      </c>
      <c r="AU451" s="196" t="s">
        <v>82</v>
      </c>
      <c r="AV451" s="13" t="s">
        <v>82</v>
      </c>
      <c r="AW451" s="13" t="s">
        <v>30</v>
      </c>
      <c r="AX451" s="13" t="s">
        <v>73</v>
      </c>
      <c r="AY451" s="196" t="s">
        <v>146</v>
      </c>
    </row>
    <row r="452" s="14" customFormat="1">
      <c r="A452" s="14"/>
      <c r="B452" s="203"/>
      <c r="C452" s="14"/>
      <c r="D452" s="195" t="s">
        <v>154</v>
      </c>
      <c r="E452" s="204" t="s">
        <v>1</v>
      </c>
      <c r="F452" s="205" t="s">
        <v>167</v>
      </c>
      <c r="G452" s="14"/>
      <c r="H452" s="206">
        <v>175.97999999999999</v>
      </c>
      <c r="I452" s="207"/>
      <c r="J452" s="14"/>
      <c r="K452" s="14"/>
      <c r="L452" s="203"/>
      <c r="M452" s="208"/>
      <c r="N452" s="209"/>
      <c r="O452" s="209"/>
      <c r="P452" s="209"/>
      <c r="Q452" s="209"/>
      <c r="R452" s="209"/>
      <c r="S452" s="209"/>
      <c r="T452" s="21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04" t="s">
        <v>154</v>
      </c>
      <c r="AU452" s="204" t="s">
        <v>82</v>
      </c>
      <c r="AV452" s="14" t="s">
        <v>152</v>
      </c>
      <c r="AW452" s="14" t="s">
        <v>30</v>
      </c>
      <c r="AX452" s="14" t="s">
        <v>80</v>
      </c>
      <c r="AY452" s="204" t="s">
        <v>146</v>
      </c>
    </row>
    <row r="453" s="2" customFormat="1" ht="44.25" customHeight="1">
      <c r="A453" s="37"/>
      <c r="B453" s="179"/>
      <c r="C453" s="180" t="s">
        <v>664</v>
      </c>
      <c r="D453" s="180" t="s">
        <v>148</v>
      </c>
      <c r="E453" s="181" t="s">
        <v>665</v>
      </c>
      <c r="F453" s="182" t="s">
        <v>666</v>
      </c>
      <c r="G453" s="183" t="s">
        <v>151</v>
      </c>
      <c r="H453" s="184">
        <v>11</v>
      </c>
      <c r="I453" s="185"/>
      <c r="J453" s="186">
        <f>ROUND(I453*H453,2)</f>
        <v>0</v>
      </c>
      <c r="K453" s="187"/>
      <c r="L453" s="38"/>
      <c r="M453" s="188" t="s">
        <v>1</v>
      </c>
      <c r="N453" s="189" t="s">
        <v>38</v>
      </c>
      <c r="O453" s="76"/>
      <c r="P453" s="190">
        <f>O453*H453</f>
        <v>0</v>
      </c>
      <c r="Q453" s="190">
        <v>0</v>
      </c>
      <c r="R453" s="190">
        <f>Q453*H453</f>
        <v>0</v>
      </c>
      <c r="S453" s="190">
        <v>0.00175</v>
      </c>
      <c r="T453" s="191">
        <f>S453*H453</f>
        <v>0.01925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2" t="s">
        <v>239</v>
      </c>
      <c r="AT453" s="192" t="s">
        <v>148</v>
      </c>
      <c r="AU453" s="192" t="s">
        <v>82</v>
      </c>
      <c r="AY453" s="18" t="s">
        <v>146</v>
      </c>
      <c r="BE453" s="193">
        <f>IF(N453="základní",J453,0)</f>
        <v>0</v>
      </c>
      <c r="BF453" s="193">
        <f>IF(N453="snížená",J453,0)</f>
        <v>0</v>
      </c>
      <c r="BG453" s="193">
        <f>IF(N453="zákl. přenesená",J453,0)</f>
        <v>0</v>
      </c>
      <c r="BH453" s="193">
        <f>IF(N453="sníž. přenesená",J453,0)</f>
        <v>0</v>
      </c>
      <c r="BI453" s="193">
        <f>IF(N453="nulová",J453,0)</f>
        <v>0</v>
      </c>
      <c r="BJ453" s="18" t="s">
        <v>80</v>
      </c>
      <c r="BK453" s="193">
        <f>ROUND(I453*H453,2)</f>
        <v>0</v>
      </c>
      <c r="BL453" s="18" t="s">
        <v>239</v>
      </c>
      <c r="BM453" s="192" t="s">
        <v>667</v>
      </c>
    </row>
    <row r="454" s="15" customFormat="1">
      <c r="A454" s="15"/>
      <c r="B454" s="211"/>
      <c r="C454" s="15"/>
      <c r="D454" s="195" t="s">
        <v>154</v>
      </c>
      <c r="E454" s="212" t="s">
        <v>1</v>
      </c>
      <c r="F454" s="213" t="s">
        <v>668</v>
      </c>
      <c r="G454" s="15"/>
      <c r="H454" s="212" t="s">
        <v>1</v>
      </c>
      <c r="I454" s="214"/>
      <c r="J454" s="15"/>
      <c r="K454" s="15"/>
      <c r="L454" s="211"/>
      <c r="M454" s="215"/>
      <c r="N454" s="216"/>
      <c r="O454" s="216"/>
      <c r="P454" s="216"/>
      <c r="Q454" s="216"/>
      <c r="R454" s="216"/>
      <c r="S454" s="216"/>
      <c r="T454" s="21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12" t="s">
        <v>154</v>
      </c>
      <c r="AU454" s="212" t="s">
        <v>82</v>
      </c>
      <c r="AV454" s="15" t="s">
        <v>80</v>
      </c>
      <c r="AW454" s="15" t="s">
        <v>30</v>
      </c>
      <c r="AX454" s="15" t="s">
        <v>73</v>
      </c>
      <c r="AY454" s="212" t="s">
        <v>146</v>
      </c>
    </row>
    <row r="455" s="13" customFormat="1">
      <c r="A455" s="13"/>
      <c r="B455" s="194"/>
      <c r="C455" s="13"/>
      <c r="D455" s="195" t="s">
        <v>154</v>
      </c>
      <c r="E455" s="196" t="s">
        <v>1</v>
      </c>
      <c r="F455" s="197" t="s">
        <v>669</v>
      </c>
      <c r="G455" s="13"/>
      <c r="H455" s="198">
        <v>11</v>
      </c>
      <c r="I455" s="199"/>
      <c r="J455" s="13"/>
      <c r="K455" s="13"/>
      <c r="L455" s="194"/>
      <c r="M455" s="200"/>
      <c r="N455" s="201"/>
      <c r="O455" s="201"/>
      <c r="P455" s="201"/>
      <c r="Q455" s="201"/>
      <c r="R455" s="201"/>
      <c r="S455" s="201"/>
      <c r="T455" s="20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6" t="s">
        <v>154</v>
      </c>
      <c r="AU455" s="196" t="s">
        <v>82</v>
      </c>
      <c r="AV455" s="13" t="s">
        <v>82</v>
      </c>
      <c r="AW455" s="13" t="s">
        <v>30</v>
      </c>
      <c r="AX455" s="13" t="s">
        <v>80</v>
      </c>
      <c r="AY455" s="196" t="s">
        <v>146</v>
      </c>
    </row>
    <row r="456" s="2" customFormat="1" ht="44.25" customHeight="1">
      <c r="A456" s="37"/>
      <c r="B456" s="179"/>
      <c r="C456" s="180" t="s">
        <v>670</v>
      </c>
      <c r="D456" s="180" t="s">
        <v>148</v>
      </c>
      <c r="E456" s="181" t="s">
        <v>671</v>
      </c>
      <c r="F456" s="182" t="s">
        <v>672</v>
      </c>
      <c r="G456" s="183" t="s">
        <v>151</v>
      </c>
      <c r="H456" s="184">
        <v>24</v>
      </c>
      <c r="I456" s="185"/>
      <c r="J456" s="186">
        <f>ROUND(I456*H456,2)</f>
        <v>0</v>
      </c>
      <c r="K456" s="187"/>
      <c r="L456" s="38"/>
      <c r="M456" s="188" t="s">
        <v>1</v>
      </c>
      <c r="N456" s="189" t="s">
        <v>38</v>
      </c>
      <c r="O456" s="76"/>
      <c r="P456" s="190">
        <f>O456*H456</f>
        <v>0</v>
      </c>
      <c r="Q456" s="190">
        <v>0</v>
      </c>
      <c r="R456" s="190">
        <f>Q456*H456</f>
        <v>0</v>
      </c>
      <c r="S456" s="190">
        <v>0.0018</v>
      </c>
      <c r="T456" s="191">
        <f>S456*H456</f>
        <v>0.043200000000000002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92" t="s">
        <v>239</v>
      </c>
      <c r="AT456" s="192" t="s">
        <v>148</v>
      </c>
      <c r="AU456" s="192" t="s">
        <v>82</v>
      </c>
      <c r="AY456" s="18" t="s">
        <v>146</v>
      </c>
      <c r="BE456" s="193">
        <f>IF(N456="základní",J456,0)</f>
        <v>0</v>
      </c>
      <c r="BF456" s="193">
        <f>IF(N456="snížená",J456,0)</f>
        <v>0</v>
      </c>
      <c r="BG456" s="193">
        <f>IF(N456="zákl. přenesená",J456,0)</f>
        <v>0</v>
      </c>
      <c r="BH456" s="193">
        <f>IF(N456="sníž. přenesená",J456,0)</f>
        <v>0</v>
      </c>
      <c r="BI456" s="193">
        <f>IF(N456="nulová",J456,0)</f>
        <v>0</v>
      </c>
      <c r="BJ456" s="18" t="s">
        <v>80</v>
      </c>
      <c r="BK456" s="193">
        <f>ROUND(I456*H456,2)</f>
        <v>0</v>
      </c>
      <c r="BL456" s="18" t="s">
        <v>239</v>
      </c>
      <c r="BM456" s="192" t="s">
        <v>673</v>
      </c>
    </row>
    <row r="457" s="2" customFormat="1" ht="37.8" customHeight="1">
      <c r="A457" s="37"/>
      <c r="B457" s="179"/>
      <c r="C457" s="180" t="s">
        <v>674</v>
      </c>
      <c r="D457" s="180" t="s">
        <v>148</v>
      </c>
      <c r="E457" s="181" t="s">
        <v>675</v>
      </c>
      <c r="F457" s="182" t="s">
        <v>676</v>
      </c>
      <c r="G457" s="183" t="s">
        <v>151</v>
      </c>
      <c r="H457" s="184">
        <v>47.667999999999999</v>
      </c>
      <c r="I457" s="185"/>
      <c r="J457" s="186">
        <f>ROUND(I457*H457,2)</f>
        <v>0</v>
      </c>
      <c r="K457" s="187"/>
      <c r="L457" s="38"/>
      <c r="M457" s="188" t="s">
        <v>1</v>
      </c>
      <c r="N457" s="189" t="s">
        <v>38</v>
      </c>
      <c r="O457" s="76"/>
      <c r="P457" s="190">
        <f>O457*H457</f>
        <v>0</v>
      </c>
      <c r="Q457" s="190">
        <v>0.0060000000000000001</v>
      </c>
      <c r="R457" s="190">
        <f>Q457*H457</f>
        <v>0.28600799999999998</v>
      </c>
      <c r="S457" s="190">
        <v>0</v>
      </c>
      <c r="T457" s="191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2" t="s">
        <v>239</v>
      </c>
      <c r="AT457" s="192" t="s">
        <v>148</v>
      </c>
      <c r="AU457" s="192" t="s">
        <v>82</v>
      </c>
      <c r="AY457" s="18" t="s">
        <v>146</v>
      </c>
      <c r="BE457" s="193">
        <f>IF(N457="základní",J457,0)</f>
        <v>0</v>
      </c>
      <c r="BF457" s="193">
        <f>IF(N457="snížená",J457,0)</f>
        <v>0</v>
      </c>
      <c r="BG457" s="193">
        <f>IF(N457="zákl. přenesená",J457,0)</f>
        <v>0</v>
      </c>
      <c r="BH457" s="193">
        <f>IF(N457="sníž. přenesená",J457,0)</f>
        <v>0</v>
      </c>
      <c r="BI457" s="193">
        <f>IF(N457="nulová",J457,0)</f>
        <v>0</v>
      </c>
      <c r="BJ457" s="18" t="s">
        <v>80</v>
      </c>
      <c r="BK457" s="193">
        <f>ROUND(I457*H457,2)</f>
        <v>0</v>
      </c>
      <c r="BL457" s="18" t="s">
        <v>239</v>
      </c>
      <c r="BM457" s="192" t="s">
        <v>677</v>
      </c>
    </row>
    <row r="458" s="15" customFormat="1">
      <c r="A458" s="15"/>
      <c r="B458" s="211"/>
      <c r="C458" s="15"/>
      <c r="D458" s="195" t="s">
        <v>154</v>
      </c>
      <c r="E458" s="212" t="s">
        <v>1</v>
      </c>
      <c r="F458" s="213" t="s">
        <v>678</v>
      </c>
      <c r="G458" s="15"/>
      <c r="H458" s="212" t="s">
        <v>1</v>
      </c>
      <c r="I458" s="214"/>
      <c r="J458" s="15"/>
      <c r="K458" s="15"/>
      <c r="L458" s="211"/>
      <c r="M458" s="215"/>
      <c r="N458" s="216"/>
      <c r="O458" s="216"/>
      <c r="P458" s="216"/>
      <c r="Q458" s="216"/>
      <c r="R458" s="216"/>
      <c r="S458" s="216"/>
      <c r="T458" s="217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12" t="s">
        <v>154</v>
      </c>
      <c r="AU458" s="212" t="s">
        <v>82</v>
      </c>
      <c r="AV458" s="15" t="s">
        <v>80</v>
      </c>
      <c r="AW458" s="15" t="s">
        <v>30</v>
      </c>
      <c r="AX458" s="15" t="s">
        <v>73</v>
      </c>
      <c r="AY458" s="212" t="s">
        <v>146</v>
      </c>
    </row>
    <row r="459" s="13" customFormat="1">
      <c r="A459" s="13"/>
      <c r="B459" s="194"/>
      <c r="C459" s="13"/>
      <c r="D459" s="195" t="s">
        <v>154</v>
      </c>
      <c r="E459" s="196" t="s">
        <v>1</v>
      </c>
      <c r="F459" s="197" t="s">
        <v>679</v>
      </c>
      <c r="G459" s="13"/>
      <c r="H459" s="198">
        <v>45.968000000000004</v>
      </c>
      <c r="I459" s="199"/>
      <c r="J459" s="13"/>
      <c r="K459" s="13"/>
      <c r="L459" s="194"/>
      <c r="M459" s="200"/>
      <c r="N459" s="201"/>
      <c r="O459" s="201"/>
      <c r="P459" s="201"/>
      <c r="Q459" s="201"/>
      <c r="R459" s="201"/>
      <c r="S459" s="201"/>
      <c r="T459" s="20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6" t="s">
        <v>154</v>
      </c>
      <c r="AU459" s="196" t="s">
        <v>82</v>
      </c>
      <c r="AV459" s="13" t="s">
        <v>82</v>
      </c>
      <c r="AW459" s="13" t="s">
        <v>30</v>
      </c>
      <c r="AX459" s="13" t="s">
        <v>73</v>
      </c>
      <c r="AY459" s="196" t="s">
        <v>146</v>
      </c>
    </row>
    <row r="460" s="15" customFormat="1">
      <c r="A460" s="15"/>
      <c r="B460" s="211"/>
      <c r="C460" s="15"/>
      <c r="D460" s="195" t="s">
        <v>154</v>
      </c>
      <c r="E460" s="212" t="s">
        <v>1</v>
      </c>
      <c r="F460" s="213" t="s">
        <v>680</v>
      </c>
      <c r="G460" s="15"/>
      <c r="H460" s="212" t="s">
        <v>1</v>
      </c>
      <c r="I460" s="214"/>
      <c r="J460" s="15"/>
      <c r="K460" s="15"/>
      <c r="L460" s="211"/>
      <c r="M460" s="215"/>
      <c r="N460" s="216"/>
      <c r="O460" s="216"/>
      <c r="P460" s="216"/>
      <c r="Q460" s="216"/>
      <c r="R460" s="216"/>
      <c r="S460" s="216"/>
      <c r="T460" s="217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12" t="s">
        <v>154</v>
      </c>
      <c r="AU460" s="212" t="s">
        <v>82</v>
      </c>
      <c r="AV460" s="15" t="s">
        <v>80</v>
      </c>
      <c r="AW460" s="15" t="s">
        <v>30</v>
      </c>
      <c r="AX460" s="15" t="s">
        <v>73</v>
      </c>
      <c r="AY460" s="212" t="s">
        <v>146</v>
      </c>
    </row>
    <row r="461" s="13" customFormat="1">
      <c r="A461" s="13"/>
      <c r="B461" s="194"/>
      <c r="C461" s="13"/>
      <c r="D461" s="195" t="s">
        <v>154</v>
      </c>
      <c r="E461" s="196" t="s">
        <v>1</v>
      </c>
      <c r="F461" s="197" t="s">
        <v>498</v>
      </c>
      <c r="G461" s="13"/>
      <c r="H461" s="198">
        <v>1.7</v>
      </c>
      <c r="I461" s="199"/>
      <c r="J461" s="13"/>
      <c r="K461" s="13"/>
      <c r="L461" s="194"/>
      <c r="M461" s="200"/>
      <c r="N461" s="201"/>
      <c r="O461" s="201"/>
      <c r="P461" s="201"/>
      <c r="Q461" s="201"/>
      <c r="R461" s="201"/>
      <c r="S461" s="201"/>
      <c r="T461" s="20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6" t="s">
        <v>154</v>
      </c>
      <c r="AU461" s="196" t="s">
        <v>82</v>
      </c>
      <c r="AV461" s="13" t="s">
        <v>82</v>
      </c>
      <c r="AW461" s="13" t="s">
        <v>30</v>
      </c>
      <c r="AX461" s="13" t="s">
        <v>73</v>
      </c>
      <c r="AY461" s="196" t="s">
        <v>146</v>
      </c>
    </row>
    <row r="462" s="14" customFormat="1">
      <c r="A462" s="14"/>
      <c r="B462" s="203"/>
      <c r="C462" s="14"/>
      <c r="D462" s="195" t="s">
        <v>154</v>
      </c>
      <c r="E462" s="204" t="s">
        <v>1</v>
      </c>
      <c r="F462" s="205" t="s">
        <v>167</v>
      </c>
      <c r="G462" s="14"/>
      <c r="H462" s="206">
        <v>47.668000000000006</v>
      </c>
      <c r="I462" s="207"/>
      <c r="J462" s="14"/>
      <c r="K462" s="14"/>
      <c r="L462" s="203"/>
      <c r="M462" s="208"/>
      <c r="N462" s="209"/>
      <c r="O462" s="209"/>
      <c r="P462" s="209"/>
      <c r="Q462" s="209"/>
      <c r="R462" s="209"/>
      <c r="S462" s="209"/>
      <c r="T462" s="21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4" t="s">
        <v>154</v>
      </c>
      <c r="AU462" s="204" t="s">
        <v>82</v>
      </c>
      <c r="AV462" s="14" t="s">
        <v>152</v>
      </c>
      <c r="AW462" s="14" t="s">
        <v>30</v>
      </c>
      <c r="AX462" s="14" t="s">
        <v>80</v>
      </c>
      <c r="AY462" s="204" t="s">
        <v>146</v>
      </c>
    </row>
    <row r="463" s="2" customFormat="1" ht="24.15" customHeight="1">
      <c r="A463" s="37"/>
      <c r="B463" s="179"/>
      <c r="C463" s="218" t="s">
        <v>681</v>
      </c>
      <c r="D463" s="218" t="s">
        <v>209</v>
      </c>
      <c r="E463" s="219" t="s">
        <v>682</v>
      </c>
      <c r="F463" s="220" t="s">
        <v>683</v>
      </c>
      <c r="G463" s="221" t="s">
        <v>151</v>
      </c>
      <c r="H463" s="222">
        <v>48.265999999999998</v>
      </c>
      <c r="I463" s="223"/>
      <c r="J463" s="224">
        <f>ROUND(I463*H463,2)</f>
        <v>0</v>
      </c>
      <c r="K463" s="225"/>
      <c r="L463" s="226"/>
      <c r="M463" s="227" t="s">
        <v>1</v>
      </c>
      <c r="N463" s="228" t="s">
        <v>38</v>
      </c>
      <c r="O463" s="76"/>
      <c r="P463" s="190">
        <f>O463*H463</f>
        <v>0</v>
      </c>
      <c r="Q463" s="190">
        <v>0.0055999999999999999</v>
      </c>
      <c r="R463" s="190">
        <f>Q463*H463</f>
        <v>0.27028959999999996</v>
      </c>
      <c r="S463" s="190">
        <v>0</v>
      </c>
      <c r="T463" s="19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2" t="s">
        <v>331</v>
      </c>
      <c r="AT463" s="192" t="s">
        <v>209</v>
      </c>
      <c r="AU463" s="192" t="s">
        <v>82</v>
      </c>
      <c r="AY463" s="18" t="s">
        <v>146</v>
      </c>
      <c r="BE463" s="193">
        <f>IF(N463="základní",J463,0)</f>
        <v>0</v>
      </c>
      <c r="BF463" s="193">
        <f>IF(N463="snížená",J463,0)</f>
        <v>0</v>
      </c>
      <c r="BG463" s="193">
        <f>IF(N463="zákl. přenesená",J463,0)</f>
        <v>0</v>
      </c>
      <c r="BH463" s="193">
        <f>IF(N463="sníž. přenesená",J463,0)</f>
        <v>0</v>
      </c>
      <c r="BI463" s="193">
        <f>IF(N463="nulová",J463,0)</f>
        <v>0</v>
      </c>
      <c r="BJ463" s="18" t="s">
        <v>80</v>
      </c>
      <c r="BK463" s="193">
        <f>ROUND(I463*H463,2)</f>
        <v>0</v>
      </c>
      <c r="BL463" s="18" t="s">
        <v>239</v>
      </c>
      <c r="BM463" s="192" t="s">
        <v>684</v>
      </c>
    </row>
    <row r="464" s="15" customFormat="1">
      <c r="A464" s="15"/>
      <c r="B464" s="211"/>
      <c r="C464" s="15"/>
      <c r="D464" s="195" t="s">
        <v>154</v>
      </c>
      <c r="E464" s="212" t="s">
        <v>1</v>
      </c>
      <c r="F464" s="213" t="s">
        <v>678</v>
      </c>
      <c r="G464" s="15"/>
      <c r="H464" s="212" t="s">
        <v>1</v>
      </c>
      <c r="I464" s="214"/>
      <c r="J464" s="15"/>
      <c r="K464" s="15"/>
      <c r="L464" s="211"/>
      <c r="M464" s="215"/>
      <c r="N464" s="216"/>
      <c r="O464" s="216"/>
      <c r="P464" s="216"/>
      <c r="Q464" s="216"/>
      <c r="R464" s="216"/>
      <c r="S464" s="216"/>
      <c r="T464" s="21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12" t="s">
        <v>154</v>
      </c>
      <c r="AU464" s="212" t="s">
        <v>82</v>
      </c>
      <c r="AV464" s="15" t="s">
        <v>80</v>
      </c>
      <c r="AW464" s="15" t="s">
        <v>30</v>
      </c>
      <c r="AX464" s="15" t="s">
        <v>73</v>
      </c>
      <c r="AY464" s="212" t="s">
        <v>146</v>
      </c>
    </row>
    <row r="465" s="13" customFormat="1">
      <c r="A465" s="13"/>
      <c r="B465" s="194"/>
      <c r="C465" s="13"/>
      <c r="D465" s="195" t="s">
        <v>154</v>
      </c>
      <c r="E465" s="196" t="s">
        <v>1</v>
      </c>
      <c r="F465" s="197" t="s">
        <v>685</v>
      </c>
      <c r="G465" s="13"/>
      <c r="H465" s="198">
        <v>48.265999999999998</v>
      </c>
      <c r="I465" s="199"/>
      <c r="J465" s="13"/>
      <c r="K465" s="13"/>
      <c r="L465" s="194"/>
      <c r="M465" s="200"/>
      <c r="N465" s="201"/>
      <c r="O465" s="201"/>
      <c r="P465" s="201"/>
      <c r="Q465" s="201"/>
      <c r="R465" s="201"/>
      <c r="S465" s="201"/>
      <c r="T465" s="20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6" t="s">
        <v>154</v>
      </c>
      <c r="AU465" s="196" t="s">
        <v>82</v>
      </c>
      <c r="AV465" s="13" t="s">
        <v>82</v>
      </c>
      <c r="AW465" s="13" t="s">
        <v>30</v>
      </c>
      <c r="AX465" s="13" t="s">
        <v>73</v>
      </c>
      <c r="AY465" s="196" t="s">
        <v>146</v>
      </c>
    </row>
    <row r="466" s="14" customFormat="1">
      <c r="A466" s="14"/>
      <c r="B466" s="203"/>
      <c r="C466" s="14"/>
      <c r="D466" s="195" t="s">
        <v>154</v>
      </c>
      <c r="E466" s="204" t="s">
        <v>1</v>
      </c>
      <c r="F466" s="205" t="s">
        <v>167</v>
      </c>
      <c r="G466" s="14"/>
      <c r="H466" s="206">
        <v>48.265999999999998</v>
      </c>
      <c r="I466" s="207"/>
      <c r="J466" s="14"/>
      <c r="K466" s="14"/>
      <c r="L466" s="203"/>
      <c r="M466" s="208"/>
      <c r="N466" s="209"/>
      <c r="O466" s="209"/>
      <c r="P466" s="209"/>
      <c r="Q466" s="209"/>
      <c r="R466" s="209"/>
      <c r="S466" s="209"/>
      <c r="T466" s="21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04" t="s">
        <v>154</v>
      </c>
      <c r="AU466" s="204" t="s">
        <v>82</v>
      </c>
      <c r="AV466" s="14" t="s">
        <v>152</v>
      </c>
      <c r="AW466" s="14" t="s">
        <v>30</v>
      </c>
      <c r="AX466" s="14" t="s">
        <v>80</v>
      </c>
      <c r="AY466" s="204" t="s">
        <v>146</v>
      </c>
    </row>
    <row r="467" s="2" customFormat="1" ht="24.15" customHeight="1">
      <c r="A467" s="37"/>
      <c r="B467" s="179"/>
      <c r="C467" s="218" t="s">
        <v>686</v>
      </c>
      <c r="D467" s="218" t="s">
        <v>209</v>
      </c>
      <c r="E467" s="219" t="s">
        <v>687</v>
      </c>
      <c r="F467" s="220" t="s">
        <v>688</v>
      </c>
      <c r="G467" s="221" t="s">
        <v>151</v>
      </c>
      <c r="H467" s="222">
        <v>1.7849999999999999</v>
      </c>
      <c r="I467" s="223"/>
      <c r="J467" s="224">
        <f>ROUND(I467*H467,2)</f>
        <v>0</v>
      </c>
      <c r="K467" s="225"/>
      <c r="L467" s="226"/>
      <c r="M467" s="227" t="s">
        <v>1</v>
      </c>
      <c r="N467" s="228" t="s">
        <v>38</v>
      </c>
      <c r="O467" s="76"/>
      <c r="P467" s="190">
        <f>O467*H467</f>
        <v>0</v>
      </c>
      <c r="Q467" s="190">
        <v>0.0070000000000000001</v>
      </c>
      <c r="R467" s="190">
        <f>Q467*H467</f>
        <v>0.012494999999999999</v>
      </c>
      <c r="S467" s="190">
        <v>0</v>
      </c>
      <c r="T467" s="19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2" t="s">
        <v>331</v>
      </c>
      <c r="AT467" s="192" t="s">
        <v>209</v>
      </c>
      <c r="AU467" s="192" t="s">
        <v>82</v>
      </c>
      <c r="AY467" s="18" t="s">
        <v>146</v>
      </c>
      <c r="BE467" s="193">
        <f>IF(N467="základní",J467,0)</f>
        <v>0</v>
      </c>
      <c r="BF467" s="193">
        <f>IF(N467="snížená",J467,0)</f>
        <v>0</v>
      </c>
      <c r="BG467" s="193">
        <f>IF(N467="zákl. přenesená",J467,0)</f>
        <v>0</v>
      </c>
      <c r="BH467" s="193">
        <f>IF(N467="sníž. přenesená",J467,0)</f>
        <v>0</v>
      </c>
      <c r="BI467" s="193">
        <f>IF(N467="nulová",J467,0)</f>
        <v>0</v>
      </c>
      <c r="BJ467" s="18" t="s">
        <v>80</v>
      </c>
      <c r="BK467" s="193">
        <f>ROUND(I467*H467,2)</f>
        <v>0</v>
      </c>
      <c r="BL467" s="18" t="s">
        <v>239</v>
      </c>
      <c r="BM467" s="192" t="s">
        <v>689</v>
      </c>
    </row>
    <row r="468" s="15" customFormat="1">
      <c r="A468" s="15"/>
      <c r="B468" s="211"/>
      <c r="C468" s="15"/>
      <c r="D468" s="195" t="s">
        <v>154</v>
      </c>
      <c r="E468" s="212" t="s">
        <v>1</v>
      </c>
      <c r="F468" s="213" t="s">
        <v>690</v>
      </c>
      <c r="G468" s="15"/>
      <c r="H468" s="212" t="s">
        <v>1</v>
      </c>
      <c r="I468" s="214"/>
      <c r="J468" s="15"/>
      <c r="K468" s="15"/>
      <c r="L468" s="211"/>
      <c r="M468" s="215"/>
      <c r="N468" s="216"/>
      <c r="O468" s="216"/>
      <c r="P468" s="216"/>
      <c r="Q468" s="216"/>
      <c r="R468" s="216"/>
      <c r="S468" s="216"/>
      <c r="T468" s="21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12" t="s">
        <v>154</v>
      </c>
      <c r="AU468" s="212" t="s">
        <v>82</v>
      </c>
      <c r="AV468" s="15" t="s">
        <v>80</v>
      </c>
      <c r="AW468" s="15" t="s">
        <v>30</v>
      </c>
      <c r="AX468" s="15" t="s">
        <v>73</v>
      </c>
      <c r="AY468" s="212" t="s">
        <v>146</v>
      </c>
    </row>
    <row r="469" s="13" customFormat="1">
      <c r="A469" s="13"/>
      <c r="B469" s="194"/>
      <c r="C469" s="13"/>
      <c r="D469" s="195" t="s">
        <v>154</v>
      </c>
      <c r="E469" s="196" t="s">
        <v>1</v>
      </c>
      <c r="F469" s="197" t="s">
        <v>691</v>
      </c>
      <c r="G469" s="13"/>
      <c r="H469" s="198">
        <v>1.7849999999999999</v>
      </c>
      <c r="I469" s="199"/>
      <c r="J469" s="13"/>
      <c r="K469" s="13"/>
      <c r="L469" s="194"/>
      <c r="M469" s="200"/>
      <c r="N469" s="201"/>
      <c r="O469" s="201"/>
      <c r="P469" s="201"/>
      <c r="Q469" s="201"/>
      <c r="R469" s="201"/>
      <c r="S469" s="201"/>
      <c r="T469" s="20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6" t="s">
        <v>154</v>
      </c>
      <c r="AU469" s="196" t="s">
        <v>82</v>
      </c>
      <c r="AV469" s="13" t="s">
        <v>82</v>
      </c>
      <c r="AW469" s="13" t="s">
        <v>30</v>
      </c>
      <c r="AX469" s="13" t="s">
        <v>73</v>
      </c>
      <c r="AY469" s="196" t="s">
        <v>146</v>
      </c>
    </row>
    <row r="470" s="14" customFormat="1">
      <c r="A470" s="14"/>
      <c r="B470" s="203"/>
      <c r="C470" s="14"/>
      <c r="D470" s="195" t="s">
        <v>154</v>
      </c>
      <c r="E470" s="204" t="s">
        <v>1</v>
      </c>
      <c r="F470" s="205" t="s">
        <v>167</v>
      </c>
      <c r="G470" s="14"/>
      <c r="H470" s="206">
        <v>1.7849999999999999</v>
      </c>
      <c r="I470" s="207"/>
      <c r="J470" s="14"/>
      <c r="K470" s="14"/>
      <c r="L470" s="203"/>
      <c r="M470" s="208"/>
      <c r="N470" s="209"/>
      <c r="O470" s="209"/>
      <c r="P470" s="209"/>
      <c r="Q470" s="209"/>
      <c r="R470" s="209"/>
      <c r="S470" s="209"/>
      <c r="T470" s="21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4" t="s">
        <v>154</v>
      </c>
      <c r="AU470" s="204" t="s">
        <v>82</v>
      </c>
      <c r="AV470" s="14" t="s">
        <v>152</v>
      </c>
      <c r="AW470" s="14" t="s">
        <v>30</v>
      </c>
      <c r="AX470" s="14" t="s">
        <v>80</v>
      </c>
      <c r="AY470" s="204" t="s">
        <v>146</v>
      </c>
    </row>
    <row r="471" s="2" customFormat="1" ht="49.05" customHeight="1">
      <c r="A471" s="37"/>
      <c r="B471" s="179"/>
      <c r="C471" s="180" t="s">
        <v>692</v>
      </c>
      <c r="D471" s="180" t="s">
        <v>148</v>
      </c>
      <c r="E471" s="181" t="s">
        <v>693</v>
      </c>
      <c r="F471" s="182" t="s">
        <v>694</v>
      </c>
      <c r="G471" s="183" t="s">
        <v>151</v>
      </c>
      <c r="H471" s="184">
        <v>159.90000000000001</v>
      </c>
      <c r="I471" s="185"/>
      <c r="J471" s="186">
        <f>ROUND(I471*H471,2)</f>
        <v>0</v>
      </c>
      <c r="K471" s="187"/>
      <c r="L471" s="38"/>
      <c r="M471" s="188" t="s">
        <v>1</v>
      </c>
      <c r="N471" s="189" t="s">
        <v>38</v>
      </c>
      <c r="O471" s="76"/>
      <c r="P471" s="190">
        <f>O471*H471</f>
        <v>0</v>
      </c>
      <c r="Q471" s="190">
        <v>0</v>
      </c>
      <c r="R471" s="190">
        <f>Q471*H471</f>
        <v>0</v>
      </c>
      <c r="S471" s="190">
        <v>0.0018</v>
      </c>
      <c r="T471" s="191">
        <f>S471*H471</f>
        <v>0.28782000000000002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92" t="s">
        <v>239</v>
      </c>
      <c r="AT471" s="192" t="s">
        <v>148</v>
      </c>
      <c r="AU471" s="192" t="s">
        <v>82</v>
      </c>
      <c r="AY471" s="18" t="s">
        <v>146</v>
      </c>
      <c r="BE471" s="193">
        <f>IF(N471="základní",J471,0)</f>
        <v>0</v>
      </c>
      <c r="BF471" s="193">
        <f>IF(N471="snížená",J471,0)</f>
        <v>0</v>
      </c>
      <c r="BG471" s="193">
        <f>IF(N471="zákl. přenesená",J471,0)</f>
        <v>0</v>
      </c>
      <c r="BH471" s="193">
        <f>IF(N471="sníž. přenesená",J471,0)</f>
        <v>0</v>
      </c>
      <c r="BI471" s="193">
        <f>IF(N471="nulová",J471,0)</f>
        <v>0</v>
      </c>
      <c r="BJ471" s="18" t="s">
        <v>80</v>
      </c>
      <c r="BK471" s="193">
        <f>ROUND(I471*H471,2)</f>
        <v>0</v>
      </c>
      <c r="BL471" s="18" t="s">
        <v>239</v>
      </c>
      <c r="BM471" s="192" t="s">
        <v>695</v>
      </c>
    </row>
    <row r="472" s="15" customFormat="1">
      <c r="A472" s="15"/>
      <c r="B472" s="211"/>
      <c r="C472" s="15"/>
      <c r="D472" s="195" t="s">
        <v>154</v>
      </c>
      <c r="E472" s="212" t="s">
        <v>1</v>
      </c>
      <c r="F472" s="213" t="s">
        <v>696</v>
      </c>
      <c r="G472" s="15"/>
      <c r="H472" s="212" t="s">
        <v>1</v>
      </c>
      <c r="I472" s="214"/>
      <c r="J472" s="15"/>
      <c r="K472" s="15"/>
      <c r="L472" s="211"/>
      <c r="M472" s="215"/>
      <c r="N472" s="216"/>
      <c r="O472" s="216"/>
      <c r="P472" s="216"/>
      <c r="Q472" s="216"/>
      <c r="R472" s="216"/>
      <c r="S472" s="216"/>
      <c r="T472" s="21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12" t="s">
        <v>154</v>
      </c>
      <c r="AU472" s="212" t="s">
        <v>82</v>
      </c>
      <c r="AV472" s="15" t="s">
        <v>80</v>
      </c>
      <c r="AW472" s="15" t="s">
        <v>30</v>
      </c>
      <c r="AX472" s="15" t="s">
        <v>73</v>
      </c>
      <c r="AY472" s="212" t="s">
        <v>146</v>
      </c>
    </row>
    <row r="473" s="13" customFormat="1">
      <c r="A473" s="13"/>
      <c r="B473" s="194"/>
      <c r="C473" s="13"/>
      <c r="D473" s="195" t="s">
        <v>154</v>
      </c>
      <c r="E473" s="196" t="s">
        <v>1</v>
      </c>
      <c r="F473" s="197" t="s">
        <v>515</v>
      </c>
      <c r="G473" s="13"/>
      <c r="H473" s="198">
        <v>53.299999999999997</v>
      </c>
      <c r="I473" s="199"/>
      <c r="J473" s="13"/>
      <c r="K473" s="13"/>
      <c r="L473" s="194"/>
      <c r="M473" s="200"/>
      <c r="N473" s="201"/>
      <c r="O473" s="201"/>
      <c r="P473" s="201"/>
      <c r="Q473" s="201"/>
      <c r="R473" s="201"/>
      <c r="S473" s="201"/>
      <c r="T473" s="20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6" t="s">
        <v>154</v>
      </c>
      <c r="AU473" s="196" t="s">
        <v>82</v>
      </c>
      <c r="AV473" s="13" t="s">
        <v>82</v>
      </c>
      <c r="AW473" s="13" t="s">
        <v>30</v>
      </c>
      <c r="AX473" s="13" t="s">
        <v>73</v>
      </c>
      <c r="AY473" s="196" t="s">
        <v>146</v>
      </c>
    </row>
    <row r="474" s="15" customFormat="1">
      <c r="A474" s="15"/>
      <c r="B474" s="211"/>
      <c r="C474" s="15"/>
      <c r="D474" s="195" t="s">
        <v>154</v>
      </c>
      <c r="E474" s="212" t="s">
        <v>1</v>
      </c>
      <c r="F474" s="213" t="s">
        <v>697</v>
      </c>
      <c r="G474" s="15"/>
      <c r="H474" s="212" t="s">
        <v>1</v>
      </c>
      <c r="I474" s="214"/>
      <c r="J474" s="15"/>
      <c r="K474" s="15"/>
      <c r="L474" s="211"/>
      <c r="M474" s="215"/>
      <c r="N474" s="216"/>
      <c r="O474" s="216"/>
      <c r="P474" s="216"/>
      <c r="Q474" s="216"/>
      <c r="R474" s="216"/>
      <c r="S474" s="216"/>
      <c r="T474" s="217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12" t="s">
        <v>154</v>
      </c>
      <c r="AU474" s="212" t="s">
        <v>82</v>
      </c>
      <c r="AV474" s="15" t="s">
        <v>80</v>
      </c>
      <c r="AW474" s="15" t="s">
        <v>30</v>
      </c>
      <c r="AX474" s="15" t="s">
        <v>73</v>
      </c>
      <c r="AY474" s="212" t="s">
        <v>146</v>
      </c>
    </row>
    <row r="475" s="13" customFormat="1">
      <c r="A475" s="13"/>
      <c r="B475" s="194"/>
      <c r="C475" s="13"/>
      <c r="D475" s="195" t="s">
        <v>154</v>
      </c>
      <c r="E475" s="196" t="s">
        <v>1</v>
      </c>
      <c r="F475" s="197" t="s">
        <v>515</v>
      </c>
      <c r="G475" s="13"/>
      <c r="H475" s="198">
        <v>53.299999999999997</v>
      </c>
      <c r="I475" s="199"/>
      <c r="J475" s="13"/>
      <c r="K475" s="13"/>
      <c r="L475" s="194"/>
      <c r="M475" s="200"/>
      <c r="N475" s="201"/>
      <c r="O475" s="201"/>
      <c r="P475" s="201"/>
      <c r="Q475" s="201"/>
      <c r="R475" s="201"/>
      <c r="S475" s="201"/>
      <c r="T475" s="20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6" t="s">
        <v>154</v>
      </c>
      <c r="AU475" s="196" t="s">
        <v>82</v>
      </c>
      <c r="AV475" s="13" t="s">
        <v>82</v>
      </c>
      <c r="AW475" s="13" t="s">
        <v>30</v>
      </c>
      <c r="AX475" s="13" t="s">
        <v>73</v>
      </c>
      <c r="AY475" s="196" t="s">
        <v>146</v>
      </c>
    </row>
    <row r="476" s="15" customFormat="1">
      <c r="A476" s="15"/>
      <c r="B476" s="211"/>
      <c r="C476" s="15"/>
      <c r="D476" s="195" t="s">
        <v>154</v>
      </c>
      <c r="E476" s="212" t="s">
        <v>1</v>
      </c>
      <c r="F476" s="213" t="s">
        <v>698</v>
      </c>
      <c r="G476" s="15"/>
      <c r="H476" s="212" t="s">
        <v>1</v>
      </c>
      <c r="I476" s="214"/>
      <c r="J476" s="15"/>
      <c r="K476" s="15"/>
      <c r="L476" s="211"/>
      <c r="M476" s="215"/>
      <c r="N476" s="216"/>
      <c r="O476" s="216"/>
      <c r="P476" s="216"/>
      <c r="Q476" s="216"/>
      <c r="R476" s="216"/>
      <c r="S476" s="216"/>
      <c r="T476" s="21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12" t="s">
        <v>154</v>
      </c>
      <c r="AU476" s="212" t="s">
        <v>82</v>
      </c>
      <c r="AV476" s="15" t="s">
        <v>80</v>
      </c>
      <c r="AW476" s="15" t="s">
        <v>30</v>
      </c>
      <c r="AX476" s="15" t="s">
        <v>73</v>
      </c>
      <c r="AY476" s="212" t="s">
        <v>146</v>
      </c>
    </row>
    <row r="477" s="13" customFormat="1">
      <c r="A477" s="13"/>
      <c r="B477" s="194"/>
      <c r="C477" s="13"/>
      <c r="D477" s="195" t="s">
        <v>154</v>
      </c>
      <c r="E477" s="196" t="s">
        <v>1</v>
      </c>
      <c r="F477" s="197" t="s">
        <v>515</v>
      </c>
      <c r="G477" s="13"/>
      <c r="H477" s="198">
        <v>53.299999999999997</v>
      </c>
      <c r="I477" s="199"/>
      <c r="J477" s="13"/>
      <c r="K477" s="13"/>
      <c r="L477" s="194"/>
      <c r="M477" s="200"/>
      <c r="N477" s="201"/>
      <c r="O477" s="201"/>
      <c r="P477" s="201"/>
      <c r="Q477" s="201"/>
      <c r="R477" s="201"/>
      <c r="S477" s="201"/>
      <c r="T477" s="20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6" t="s">
        <v>154</v>
      </c>
      <c r="AU477" s="196" t="s">
        <v>82</v>
      </c>
      <c r="AV477" s="13" t="s">
        <v>82</v>
      </c>
      <c r="AW477" s="13" t="s">
        <v>30</v>
      </c>
      <c r="AX477" s="13" t="s">
        <v>73</v>
      </c>
      <c r="AY477" s="196" t="s">
        <v>146</v>
      </c>
    </row>
    <row r="478" s="14" customFormat="1">
      <c r="A478" s="14"/>
      <c r="B478" s="203"/>
      <c r="C478" s="14"/>
      <c r="D478" s="195" t="s">
        <v>154</v>
      </c>
      <c r="E478" s="204" t="s">
        <v>1</v>
      </c>
      <c r="F478" s="205" t="s">
        <v>167</v>
      </c>
      <c r="G478" s="14"/>
      <c r="H478" s="206">
        <v>159.89999999999998</v>
      </c>
      <c r="I478" s="207"/>
      <c r="J478" s="14"/>
      <c r="K478" s="14"/>
      <c r="L478" s="203"/>
      <c r="M478" s="208"/>
      <c r="N478" s="209"/>
      <c r="O478" s="209"/>
      <c r="P478" s="209"/>
      <c r="Q478" s="209"/>
      <c r="R478" s="209"/>
      <c r="S478" s="209"/>
      <c r="T478" s="21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4" t="s">
        <v>154</v>
      </c>
      <c r="AU478" s="204" t="s">
        <v>82</v>
      </c>
      <c r="AV478" s="14" t="s">
        <v>152</v>
      </c>
      <c r="AW478" s="14" t="s">
        <v>30</v>
      </c>
      <c r="AX478" s="14" t="s">
        <v>80</v>
      </c>
      <c r="AY478" s="204" t="s">
        <v>146</v>
      </c>
    </row>
    <row r="479" s="2" customFormat="1" ht="37.8" customHeight="1">
      <c r="A479" s="37"/>
      <c r="B479" s="179"/>
      <c r="C479" s="180" t="s">
        <v>699</v>
      </c>
      <c r="D479" s="180" t="s">
        <v>148</v>
      </c>
      <c r="E479" s="181" t="s">
        <v>700</v>
      </c>
      <c r="F479" s="182" t="s">
        <v>701</v>
      </c>
      <c r="G479" s="183" t="s">
        <v>151</v>
      </c>
      <c r="H479" s="184">
        <v>53.299999999999997</v>
      </c>
      <c r="I479" s="185"/>
      <c r="J479" s="186">
        <f>ROUND(I479*H479,2)</f>
        <v>0</v>
      </c>
      <c r="K479" s="187"/>
      <c r="L479" s="38"/>
      <c r="M479" s="188" t="s">
        <v>1</v>
      </c>
      <c r="N479" s="189" t="s">
        <v>38</v>
      </c>
      <c r="O479" s="76"/>
      <c r="P479" s="190">
        <f>O479*H479</f>
        <v>0</v>
      </c>
      <c r="Q479" s="190">
        <v>0</v>
      </c>
      <c r="R479" s="190">
        <f>Q479*H479</f>
        <v>0</v>
      </c>
      <c r="S479" s="190">
        <v>0</v>
      </c>
      <c r="T479" s="191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92" t="s">
        <v>239</v>
      </c>
      <c r="AT479" s="192" t="s">
        <v>148</v>
      </c>
      <c r="AU479" s="192" t="s">
        <v>82</v>
      </c>
      <c r="AY479" s="18" t="s">
        <v>146</v>
      </c>
      <c r="BE479" s="193">
        <f>IF(N479="základní",J479,0)</f>
        <v>0</v>
      </c>
      <c r="BF479" s="193">
        <f>IF(N479="snížená",J479,0)</f>
        <v>0</v>
      </c>
      <c r="BG479" s="193">
        <f>IF(N479="zákl. přenesená",J479,0)</f>
        <v>0</v>
      </c>
      <c r="BH479" s="193">
        <f>IF(N479="sníž. přenesená",J479,0)</f>
        <v>0</v>
      </c>
      <c r="BI479" s="193">
        <f>IF(N479="nulová",J479,0)</f>
        <v>0</v>
      </c>
      <c r="BJ479" s="18" t="s">
        <v>80</v>
      </c>
      <c r="BK479" s="193">
        <f>ROUND(I479*H479,2)</f>
        <v>0</v>
      </c>
      <c r="BL479" s="18" t="s">
        <v>239</v>
      </c>
      <c r="BM479" s="192" t="s">
        <v>702</v>
      </c>
    </row>
    <row r="480" s="2" customFormat="1" ht="24.15" customHeight="1">
      <c r="A480" s="37"/>
      <c r="B480" s="179"/>
      <c r="C480" s="218" t="s">
        <v>703</v>
      </c>
      <c r="D480" s="218" t="s">
        <v>209</v>
      </c>
      <c r="E480" s="219" t="s">
        <v>704</v>
      </c>
      <c r="F480" s="220" t="s">
        <v>705</v>
      </c>
      <c r="G480" s="221" t="s">
        <v>151</v>
      </c>
      <c r="H480" s="222">
        <v>55.965000000000003</v>
      </c>
      <c r="I480" s="223"/>
      <c r="J480" s="224">
        <f>ROUND(I480*H480,2)</f>
        <v>0</v>
      </c>
      <c r="K480" s="225"/>
      <c r="L480" s="226"/>
      <c r="M480" s="227" t="s">
        <v>1</v>
      </c>
      <c r="N480" s="228" t="s">
        <v>38</v>
      </c>
      <c r="O480" s="76"/>
      <c r="P480" s="190">
        <f>O480*H480</f>
        <v>0</v>
      </c>
      <c r="Q480" s="190">
        <v>0.0030000000000000001</v>
      </c>
      <c r="R480" s="190">
        <f>Q480*H480</f>
        <v>0.16789500000000002</v>
      </c>
      <c r="S480" s="190">
        <v>0</v>
      </c>
      <c r="T480" s="19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2" t="s">
        <v>331</v>
      </c>
      <c r="AT480" s="192" t="s">
        <v>209</v>
      </c>
      <c r="AU480" s="192" t="s">
        <v>82</v>
      </c>
      <c r="AY480" s="18" t="s">
        <v>146</v>
      </c>
      <c r="BE480" s="193">
        <f>IF(N480="základní",J480,0)</f>
        <v>0</v>
      </c>
      <c r="BF480" s="193">
        <f>IF(N480="snížená",J480,0)</f>
        <v>0</v>
      </c>
      <c r="BG480" s="193">
        <f>IF(N480="zákl. přenesená",J480,0)</f>
        <v>0</v>
      </c>
      <c r="BH480" s="193">
        <f>IF(N480="sníž. přenesená",J480,0)</f>
        <v>0</v>
      </c>
      <c r="BI480" s="193">
        <f>IF(N480="nulová",J480,0)</f>
        <v>0</v>
      </c>
      <c r="BJ480" s="18" t="s">
        <v>80</v>
      </c>
      <c r="BK480" s="193">
        <f>ROUND(I480*H480,2)</f>
        <v>0</v>
      </c>
      <c r="BL480" s="18" t="s">
        <v>239</v>
      </c>
      <c r="BM480" s="192" t="s">
        <v>706</v>
      </c>
    </row>
    <row r="481" s="13" customFormat="1">
      <c r="A481" s="13"/>
      <c r="B481" s="194"/>
      <c r="C481" s="13"/>
      <c r="D481" s="195" t="s">
        <v>154</v>
      </c>
      <c r="E481" s="196" t="s">
        <v>1</v>
      </c>
      <c r="F481" s="197" t="s">
        <v>707</v>
      </c>
      <c r="G481" s="13"/>
      <c r="H481" s="198">
        <v>55.965000000000003</v>
      </c>
      <c r="I481" s="199"/>
      <c r="J481" s="13"/>
      <c r="K481" s="13"/>
      <c r="L481" s="194"/>
      <c r="M481" s="200"/>
      <c r="N481" s="201"/>
      <c r="O481" s="201"/>
      <c r="P481" s="201"/>
      <c r="Q481" s="201"/>
      <c r="R481" s="201"/>
      <c r="S481" s="201"/>
      <c r="T481" s="20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6" t="s">
        <v>154</v>
      </c>
      <c r="AU481" s="196" t="s">
        <v>82</v>
      </c>
      <c r="AV481" s="13" t="s">
        <v>82</v>
      </c>
      <c r="AW481" s="13" t="s">
        <v>30</v>
      </c>
      <c r="AX481" s="13" t="s">
        <v>80</v>
      </c>
      <c r="AY481" s="196" t="s">
        <v>146</v>
      </c>
    </row>
    <row r="482" s="2" customFormat="1" ht="37.8" customHeight="1">
      <c r="A482" s="37"/>
      <c r="B482" s="179"/>
      <c r="C482" s="180" t="s">
        <v>708</v>
      </c>
      <c r="D482" s="180" t="s">
        <v>148</v>
      </c>
      <c r="E482" s="181" t="s">
        <v>709</v>
      </c>
      <c r="F482" s="182" t="s">
        <v>710</v>
      </c>
      <c r="G482" s="183" t="s">
        <v>151</v>
      </c>
      <c r="H482" s="184">
        <v>53.299999999999997</v>
      </c>
      <c r="I482" s="185"/>
      <c r="J482" s="186">
        <f>ROUND(I482*H482,2)</f>
        <v>0</v>
      </c>
      <c r="K482" s="187"/>
      <c r="L482" s="38"/>
      <c r="M482" s="188" t="s">
        <v>1</v>
      </c>
      <c r="N482" s="189" t="s">
        <v>38</v>
      </c>
      <c r="O482" s="76"/>
      <c r="P482" s="190">
        <f>O482*H482</f>
        <v>0</v>
      </c>
      <c r="Q482" s="190">
        <v>0</v>
      </c>
      <c r="R482" s="190">
        <f>Q482*H482</f>
        <v>0</v>
      </c>
      <c r="S482" s="190">
        <v>0</v>
      </c>
      <c r="T482" s="19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2" t="s">
        <v>239</v>
      </c>
      <c r="AT482" s="192" t="s">
        <v>148</v>
      </c>
      <c r="AU482" s="192" t="s">
        <v>82</v>
      </c>
      <c r="AY482" s="18" t="s">
        <v>146</v>
      </c>
      <c r="BE482" s="193">
        <f>IF(N482="základní",J482,0)</f>
        <v>0</v>
      </c>
      <c r="BF482" s="193">
        <f>IF(N482="snížená",J482,0)</f>
        <v>0</v>
      </c>
      <c r="BG482" s="193">
        <f>IF(N482="zákl. přenesená",J482,0)</f>
        <v>0</v>
      </c>
      <c r="BH482" s="193">
        <f>IF(N482="sníž. přenesená",J482,0)</f>
        <v>0</v>
      </c>
      <c r="BI482" s="193">
        <f>IF(N482="nulová",J482,0)</f>
        <v>0</v>
      </c>
      <c r="BJ482" s="18" t="s">
        <v>80</v>
      </c>
      <c r="BK482" s="193">
        <f>ROUND(I482*H482,2)</f>
        <v>0</v>
      </c>
      <c r="BL482" s="18" t="s">
        <v>239</v>
      </c>
      <c r="BM482" s="192" t="s">
        <v>711</v>
      </c>
    </row>
    <row r="483" s="2" customFormat="1" ht="24.15" customHeight="1">
      <c r="A483" s="37"/>
      <c r="B483" s="179"/>
      <c r="C483" s="218" t="s">
        <v>712</v>
      </c>
      <c r="D483" s="218" t="s">
        <v>209</v>
      </c>
      <c r="E483" s="219" t="s">
        <v>713</v>
      </c>
      <c r="F483" s="220" t="s">
        <v>714</v>
      </c>
      <c r="G483" s="221" t="s">
        <v>151</v>
      </c>
      <c r="H483" s="222">
        <v>55.965000000000003</v>
      </c>
      <c r="I483" s="223"/>
      <c r="J483" s="224">
        <f>ROUND(I483*H483,2)</f>
        <v>0</v>
      </c>
      <c r="K483" s="225"/>
      <c r="L483" s="226"/>
      <c r="M483" s="227" t="s">
        <v>1</v>
      </c>
      <c r="N483" s="228" t="s">
        <v>38</v>
      </c>
      <c r="O483" s="76"/>
      <c r="P483" s="190">
        <f>O483*H483</f>
        <v>0</v>
      </c>
      <c r="Q483" s="190">
        <v>0.002</v>
      </c>
      <c r="R483" s="190">
        <f>Q483*H483</f>
        <v>0.11193000000000002</v>
      </c>
      <c r="S483" s="190">
        <v>0</v>
      </c>
      <c r="T483" s="19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2" t="s">
        <v>331</v>
      </c>
      <c r="AT483" s="192" t="s">
        <v>209</v>
      </c>
      <c r="AU483" s="192" t="s">
        <v>82</v>
      </c>
      <c r="AY483" s="18" t="s">
        <v>146</v>
      </c>
      <c r="BE483" s="193">
        <f>IF(N483="základní",J483,0)</f>
        <v>0</v>
      </c>
      <c r="BF483" s="193">
        <f>IF(N483="snížená",J483,0)</f>
        <v>0</v>
      </c>
      <c r="BG483" s="193">
        <f>IF(N483="zákl. přenesená",J483,0)</f>
        <v>0</v>
      </c>
      <c r="BH483" s="193">
        <f>IF(N483="sníž. přenesená",J483,0)</f>
        <v>0</v>
      </c>
      <c r="BI483" s="193">
        <f>IF(N483="nulová",J483,0)</f>
        <v>0</v>
      </c>
      <c r="BJ483" s="18" t="s">
        <v>80</v>
      </c>
      <c r="BK483" s="193">
        <f>ROUND(I483*H483,2)</f>
        <v>0</v>
      </c>
      <c r="BL483" s="18" t="s">
        <v>239</v>
      </c>
      <c r="BM483" s="192" t="s">
        <v>715</v>
      </c>
    </row>
    <row r="484" s="13" customFormat="1">
      <c r="A484" s="13"/>
      <c r="B484" s="194"/>
      <c r="C484" s="13"/>
      <c r="D484" s="195" t="s">
        <v>154</v>
      </c>
      <c r="E484" s="196" t="s">
        <v>1</v>
      </c>
      <c r="F484" s="197" t="s">
        <v>707</v>
      </c>
      <c r="G484" s="13"/>
      <c r="H484" s="198">
        <v>55.965000000000003</v>
      </c>
      <c r="I484" s="199"/>
      <c r="J484" s="13"/>
      <c r="K484" s="13"/>
      <c r="L484" s="194"/>
      <c r="M484" s="200"/>
      <c r="N484" s="201"/>
      <c r="O484" s="201"/>
      <c r="P484" s="201"/>
      <c r="Q484" s="201"/>
      <c r="R484" s="201"/>
      <c r="S484" s="201"/>
      <c r="T484" s="20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6" t="s">
        <v>154</v>
      </c>
      <c r="AU484" s="196" t="s">
        <v>82</v>
      </c>
      <c r="AV484" s="13" t="s">
        <v>82</v>
      </c>
      <c r="AW484" s="13" t="s">
        <v>30</v>
      </c>
      <c r="AX484" s="13" t="s">
        <v>80</v>
      </c>
      <c r="AY484" s="196" t="s">
        <v>146</v>
      </c>
    </row>
    <row r="485" s="2" customFormat="1" ht="24.15" customHeight="1">
      <c r="A485" s="37"/>
      <c r="B485" s="179"/>
      <c r="C485" s="218" t="s">
        <v>716</v>
      </c>
      <c r="D485" s="218" t="s">
        <v>209</v>
      </c>
      <c r="E485" s="219" t="s">
        <v>717</v>
      </c>
      <c r="F485" s="220" t="s">
        <v>718</v>
      </c>
      <c r="G485" s="221" t="s">
        <v>158</v>
      </c>
      <c r="H485" s="222">
        <v>3.6379999999999999</v>
      </c>
      <c r="I485" s="223"/>
      <c r="J485" s="224">
        <f>ROUND(I485*H485,2)</f>
        <v>0</v>
      </c>
      <c r="K485" s="225"/>
      <c r="L485" s="226"/>
      <c r="M485" s="227" t="s">
        <v>1</v>
      </c>
      <c r="N485" s="228" t="s">
        <v>38</v>
      </c>
      <c r="O485" s="76"/>
      <c r="P485" s="190">
        <f>O485*H485</f>
        <v>0</v>
      </c>
      <c r="Q485" s="190">
        <v>0.02</v>
      </c>
      <c r="R485" s="190">
        <f>Q485*H485</f>
        <v>0.072760000000000005</v>
      </c>
      <c r="S485" s="190">
        <v>0</v>
      </c>
      <c r="T485" s="191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2" t="s">
        <v>331</v>
      </c>
      <c r="AT485" s="192" t="s">
        <v>209</v>
      </c>
      <c r="AU485" s="192" t="s">
        <v>82</v>
      </c>
      <c r="AY485" s="18" t="s">
        <v>146</v>
      </c>
      <c r="BE485" s="193">
        <f>IF(N485="základní",J485,0)</f>
        <v>0</v>
      </c>
      <c r="BF485" s="193">
        <f>IF(N485="snížená",J485,0)</f>
        <v>0</v>
      </c>
      <c r="BG485" s="193">
        <f>IF(N485="zákl. přenesená",J485,0)</f>
        <v>0</v>
      </c>
      <c r="BH485" s="193">
        <f>IF(N485="sníž. přenesená",J485,0)</f>
        <v>0</v>
      </c>
      <c r="BI485" s="193">
        <f>IF(N485="nulová",J485,0)</f>
        <v>0</v>
      </c>
      <c r="BJ485" s="18" t="s">
        <v>80</v>
      </c>
      <c r="BK485" s="193">
        <f>ROUND(I485*H485,2)</f>
        <v>0</v>
      </c>
      <c r="BL485" s="18" t="s">
        <v>239</v>
      </c>
      <c r="BM485" s="192" t="s">
        <v>719</v>
      </c>
    </row>
    <row r="486" s="13" customFormat="1">
      <c r="A486" s="13"/>
      <c r="B486" s="194"/>
      <c r="C486" s="13"/>
      <c r="D486" s="195" t="s">
        <v>154</v>
      </c>
      <c r="E486" s="196" t="s">
        <v>1</v>
      </c>
      <c r="F486" s="197" t="s">
        <v>720</v>
      </c>
      <c r="G486" s="13"/>
      <c r="H486" s="198">
        <v>3.6379999999999999</v>
      </c>
      <c r="I486" s="199"/>
      <c r="J486" s="13"/>
      <c r="K486" s="13"/>
      <c r="L486" s="194"/>
      <c r="M486" s="200"/>
      <c r="N486" s="201"/>
      <c r="O486" s="201"/>
      <c r="P486" s="201"/>
      <c r="Q486" s="201"/>
      <c r="R486" s="201"/>
      <c r="S486" s="201"/>
      <c r="T486" s="20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6" t="s">
        <v>154</v>
      </c>
      <c r="AU486" s="196" t="s">
        <v>82</v>
      </c>
      <c r="AV486" s="13" t="s">
        <v>82</v>
      </c>
      <c r="AW486" s="13" t="s">
        <v>30</v>
      </c>
      <c r="AX486" s="13" t="s">
        <v>80</v>
      </c>
      <c r="AY486" s="196" t="s">
        <v>146</v>
      </c>
    </row>
    <row r="487" s="2" customFormat="1" ht="44.25" customHeight="1">
      <c r="A487" s="37"/>
      <c r="B487" s="179"/>
      <c r="C487" s="180" t="s">
        <v>721</v>
      </c>
      <c r="D487" s="180" t="s">
        <v>148</v>
      </c>
      <c r="E487" s="181" t="s">
        <v>722</v>
      </c>
      <c r="F487" s="182" t="s">
        <v>723</v>
      </c>
      <c r="G487" s="183" t="s">
        <v>151</v>
      </c>
      <c r="H487" s="184">
        <v>53.299999999999997</v>
      </c>
      <c r="I487" s="185"/>
      <c r="J487" s="186">
        <f>ROUND(I487*H487,2)</f>
        <v>0</v>
      </c>
      <c r="K487" s="187"/>
      <c r="L487" s="38"/>
      <c r="M487" s="188" t="s">
        <v>1</v>
      </c>
      <c r="N487" s="189" t="s">
        <v>38</v>
      </c>
      <c r="O487" s="76"/>
      <c r="P487" s="190">
        <f>O487*H487</f>
        <v>0</v>
      </c>
      <c r="Q487" s="190">
        <v>0.00010000000000000001</v>
      </c>
      <c r="R487" s="190">
        <f>Q487*H487</f>
        <v>0.0053299999999999997</v>
      </c>
      <c r="S487" s="190">
        <v>0</v>
      </c>
      <c r="T487" s="191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2" t="s">
        <v>239</v>
      </c>
      <c r="AT487" s="192" t="s">
        <v>148</v>
      </c>
      <c r="AU487" s="192" t="s">
        <v>82</v>
      </c>
      <c r="AY487" s="18" t="s">
        <v>146</v>
      </c>
      <c r="BE487" s="193">
        <f>IF(N487="základní",J487,0)</f>
        <v>0</v>
      </c>
      <c r="BF487" s="193">
        <f>IF(N487="snížená",J487,0)</f>
        <v>0</v>
      </c>
      <c r="BG487" s="193">
        <f>IF(N487="zákl. přenesená",J487,0)</f>
        <v>0</v>
      </c>
      <c r="BH487" s="193">
        <f>IF(N487="sníž. přenesená",J487,0)</f>
        <v>0</v>
      </c>
      <c r="BI487" s="193">
        <f>IF(N487="nulová",J487,0)</f>
        <v>0</v>
      </c>
      <c r="BJ487" s="18" t="s">
        <v>80</v>
      </c>
      <c r="BK487" s="193">
        <f>ROUND(I487*H487,2)</f>
        <v>0</v>
      </c>
      <c r="BL487" s="18" t="s">
        <v>239</v>
      </c>
      <c r="BM487" s="192" t="s">
        <v>724</v>
      </c>
    </row>
    <row r="488" s="2" customFormat="1" ht="44.25" customHeight="1">
      <c r="A488" s="37"/>
      <c r="B488" s="179"/>
      <c r="C488" s="180" t="s">
        <v>725</v>
      </c>
      <c r="D488" s="180" t="s">
        <v>148</v>
      </c>
      <c r="E488" s="181" t="s">
        <v>726</v>
      </c>
      <c r="F488" s="182" t="s">
        <v>727</v>
      </c>
      <c r="G488" s="183" t="s">
        <v>151</v>
      </c>
      <c r="H488" s="184">
        <v>291.89999999999998</v>
      </c>
      <c r="I488" s="185"/>
      <c r="J488" s="186">
        <f>ROUND(I488*H488,2)</f>
        <v>0</v>
      </c>
      <c r="K488" s="187"/>
      <c r="L488" s="38"/>
      <c r="M488" s="188" t="s">
        <v>1</v>
      </c>
      <c r="N488" s="189" t="s">
        <v>38</v>
      </c>
      <c r="O488" s="76"/>
      <c r="P488" s="190">
        <f>O488*H488</f>
        <v>0</v>
      </c>
      <c r="Q488" s="190">
        <v>0</v>
      </c>
      <c r="R488" s="190">
        <f>Q488*H488</f>
        <v>0</v>
      </c>
      <c r="S488" s="190">
        <v>0</v>
      </c>
      <c r="T488" s="191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92" t="s">
        <v>239</v>
      </c>
      <c r="AT488" s="192" t="s">
        <v>148</v>
      </c>
      <c r="AU488" s="192" t="s">
        <v>82</v>
      </c>
      <c r="AY488" s="18" t="s">
        <v>146</v>
      </c>
      <c r="BE488" s="193">
        <f>IF(N488="základní",J488,0)</f>
        <v>0</v>
      </c>
      <c r="BF488" s="193">
        <f>IF(N488="snížená",J488,0)</f>
        <v>0</v>
      </c>
      <c r="BG488" s="193">
        <f>IF(N488="zákl. přenesená",J488,0)</f>
        <v>0</v>
      </c>
      <c r="BH488" s="193">
        <f>IF(N488="sníž. přenesená",J488,0)</f>
        <v>0</v>
      </c>
      <c r="BI488" s="193">
        <f>IF(N488="nulová",J488,0)</f>
        <v>0</v>
      </c>
      <c r="BJ488" s="18" t="s">
        <v>80</v>
      </c>
      <c r="BK488" s="193">
        <f>ROUND(I488*H488,2)</f>
        <v>0</v>
      </c>
      <c r="BL488" s="18" t="s">
        <v>239</v>
      </c>
      <c r="BM488" s="192" t="s">
        <v>728</v>
      </c>
    </row>
    <row r="489" s="15" customFormat="1">
      <c r="A489" s="15"/>
      <c r="B489" s="211"/>
      <c r="C489" s="15"/>
      <c r="D489" s="195" t="s">
        <v>154</v>
      </c>
      <c r="E489" s="212" t="s">
        <v>1</v>
      </c>
      <c r="F489" s="213" t="s">
        <v>278</v>
      </c>
      <c r="G489" s="15"/>
      <c r="H489" s="212" t="s">
        <v>1</v>
      </c>
      <c r="I489" s="214"/>
      <c r="J489" s="15"/>
      <c r="K489" s="15"/>
      <c r="L489" s="211"/>
      <c r="M489" s="215"/>
      <c r="N489" s="216"/>
      <c r="O489" s="216"/>
      <c r="P489" s="216"/>
      <c r="Q489" s="216"/>
      <c r="R489" s="216"/>
      <c r="S489" s="216"/>
      <c r="T489" s="21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12" t="s">
        <v>154</v>
      </c>
      <c r="AU489" s="212" t="s">
        <v>82</v>
      </c>
      <c r="AV489" s="15" t="s">
        <v>80</v>
      </c>
      <c r="AW489" s="15" t="s">
        <v>30</v>
      </c>
      <c r="AX489" s="15" t="s">
        <v>73</v>
      </c>
      <c r="AY489" s="212" t="s">
        <v>146</v>
      </c>
    </row>
    <row r="490" s="13" customFormat="1">
      <c r="A490" s="13"/>
      <c r="B490" s="194"/>
      <c r="C490" s="13"/>
      <c r="D490" s="195" t="s">
        <v>154</v>
      </c>
      <c r="E490" s="196" t="s">
        <v>1</v>
      </c>
      <c r="F490" s="197" t="s">
        <v>286</v>
      </c>
      <c r="G490" s="13"/>
      <c r="H490" s="198">
        <v>102.5</v>
      </c>
      <c r="I490" s="199"/>
      <c r="J490" s="13"/>
      <c r="K490" s="13"/>
      <c r="L490" s="194"/>
      <c r="M490" s="200"/>
      <c r="N490" s="201"/>
      <c r="O490" s="201"/>
      <c r="P490" s="201"/>
      <c r="Q490" s="201"/>
      <c r="R490" s="201"/>
      <c r="S490" s="201"/>
      <c r="T490" s="20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6" t="s">
        <v>154</v>
      </c>
      <c r="AU490" s="196" t="s">
        <v>82</v>
      </c>
      <c r="AV490" s="13" t="s">
        <v>82</v>
      </c>
      <c r="AW490" s="13" t="s">
        <v>30</v>
      </c>
      <c r="AX490" s="13" t="s">
        <v>73</v>
      </c>
      <c r="AY490" s="196" t="s">
        <v>146</v>
      </c>
    </row>
    <row r="491" s="15" customFormat="1">
      <c r="A491" s="15"/>
      <c r="B491" s="211"/>
      <c r="C491" s="15"/>
      <c r="D491" s="195" t="s">
        <v>154</v>
      </c>
      <c r="E491" s="212" t="s">
        <v>1</v>
      </c>
      <c r="F491" s="213" t="s">
        <v>287</v>
      </c>
      <c r="G491" s="15"/>
      <c r="H491" s="212" t="s">
        <v>1</v>
      </c>
      <c r="I491" s="214"/>
      <c r="J491" s="15"/>
      <c r="K491" s="15"/>
      <c r="L491" s="211"/>
      <c r="M491" s="215"/>
      <c r="N491" s="216"/>
      <c r="O491" s="216"/>
      <c r="P491" s="216"/>
      <c r="Q491" s="216"/>
      <c r="R491" s="216"/>
      <c r="S491" s="216"/>
      <c r="T491" s="217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12" t="s">
        <v>154</v>
      </c>
      <c r="AU491" s="212" t="s">
        <v>82</v>
      </c>
      <c r="AV491" s="15" t="s">
        <v>80</v>
      </c>
      <c r="AW491" s="15" t="s">
        <v>30</v>
      </c>
      <c r="AX491" s="15" t="s">
        <v>73</v>
      </c>
      <c r="AY491" s="212" t="s">
        <v>146</v>
      </c>
    </row>
    <row r="492" s="13" customFormat="1">
      <c r="A492" s="13"/>
      <c r="B492" s="194"/>
      <c r="C492" s="13"/>
      <c r="D492" s="195" t="s">
        <v>154</v>
      </c>
      <c r="E492" s="196" t="s">
        <v>1</v>
      </c>
      <c r="F492" s="197" t="s">
        <v>288</v>
      </c>
      <c r="G492" s="13"/>
      <c r="H492" s="198">
        <v>135.40000000000001</v>
      </c>
      <c r="I492" s="199"/>
      <c r="J492" s="13"/>
      <c r="K492" s="13"/>
      <c r="L492" s="194"/>
      <c r="M492" s="200"/>
      <c r="N492" s="201"/>
      <c r="O492" s="201"/>
      <c r="P492" s="201"/>
      <c r="Q492" s="201"/>
      <c r="R492" s="201"/>
      <c r="S492" s="201"/>
      <c r="T492" s="20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6" t="s">
        <v>154</v>
      </c>
      <c r="AU492" s="196" t="s">
        <v>82</v>
      </c>
      <c r="AV492" s="13" t="s">
        <v>82</v>
      </c>
      <c r="AW492" s="13" t="s">
        <v>30</v>
      </c>
      <c r="AX492" s="13" t="s">
        <v>73</v>
      </c>
      <c r="AY492" s="196" t="s">
        <v>146</v>
      </c>
    </row>
    <row r="493" s="15" customFormat="1">
      <c r="A493" s="15"/>
      <c r="B493" s="211"/>
      <c r="C493" s="15"/>
      <c r="D493" s="195" t="s">
        <v>154</v>
      </c>
      <c r="E493" s="212" t="s">
        <v>1</v>
      </c>
      <c r="F493" s="213" t="s">
        <v>280</v>
      </c>
      <c r="G493" s="15"/>
      <c r="H493" s="212" t="s">
        <v>1</v>
      </c>
      <c r="I493" s="214"/>
      <c r="J493" s="15"/>
      <c r="K493" s="15"/>
      <c r="L493" s="211"/>
      <c r="M493" s="215"/>
      <c r="N493" s="216"/>
      <c r="O493" s="216"/>
      <c r="P493" s="216"/>
      <c r="Q493" s="216"/>
      <c r="R493" s="216"/>
      <c r="S493" s="216"/>
      <c r="T493" s="217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12" t="s">
        <v>154</v>
      </c>
      <c r="AU493" s="212" t="s">
        <v>82</v>
      </c>
      <c r="AV493" s="15" t="s">
        <v>80</v>
      </c>
      <c r="AW493" s="15" t="s">
        <v>30</v>
      </c>
      <c r="AX493" s="15" t="s">
        <v>73</v>
      </c>
      <c r="AY493" s="212" t="s">
        <v>146</v>
      </c>
    </row>
    <row r="494" s="13" customFormat="1">
      <c r="A494" s="13"/>
      <c r="B494" s="194"/>
      <c r="C494" s="13"/>
      <c r="D494" s="195" t="s">
        <v>154</v>
      </c>
      <c r="E494" s="196" t="s">
        <v>1</v>
      </c>
      <c r="F494" s="197" t="s">
        <v>289</v>
      </c>
      <c r="G494" s="13"/>
      <c r="H494" s="198">
        <v>21.800000000000001</v>
      </c>
      <c r="I494" s="199"/>
      <c r="J494" s="13"/>
      <c r="K494" s="13"/>
      <c r="L494" s="194"/>
      <c r="M494" s="200"/>
      <c r="N494" s="201"/>
      <c r="O494" s="201"/>
      <c r="P494" s="201"/>
      <c r="Q494" s="201"/>
      <c r="R494" s="201"/>
      <c r="S494" s="201"/>
      <c r="T494" s="20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6" t="s">
        <v>154</v>
      </c>
      <c r="AU494" s="196" t="s">
        <v>82</v>
      </c>
      <c r="AV494" s="13" t="s">
        <v>82</v>
      </c>
      <c r="AW494" s="13" t="s">
        <v>30</v>
      </c>
      <c r="AX494" s="13" t="s">
        <v>73</v>
      </c>
      <c r="AY494" s="196" t="s">
        <v>146</v>
      </c>
    </row>
    <row r="495" s="15" customFormat="1">
      <c r="A495" s="15"/>
      <c r="B495" s="211"/>
      <c r="C495" s="15"/>
      <c r="D495" s="195" t="s">
        <v>154</v>
      </c>
      <c r="E495" s="212" t="s">
        <v>1</v>
      </c>
      <c r="F495" s="213" t="s">
        <v>290</v>
      </c>
      <c r="G495" s="15"/>
      <c r="H495" s="212" t="s">
        <v>1</v>
      </c>
      <c r="I495" s="214"/>
      <c r="J495" s="15"/>
      <c r="K495" s="15"/>
      <c r="L495" s="211"/>
      <c r="M495" s="215"/>
      <c r="N495" s="216"/>
      <c r="O495" s="216"/>
      <c r="P495" s="216"/>
      <c r="Q495" s="216"/>
      <c r="R495" s="216"/>
      <c r="S495" s="216"/>
      <c r="T495" s="217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12" t="s">
        <v>154</v>
      </c>
      <c r="AU495" s="212" t="s">
        <v>82</v>
      </c>
      <c r="AV495" s="15" t="s">
        <v>80</v>
      </c>
      <c r="AW495" s="15" t="s">
        <v>30</v>
      </c>
      <c r="AX495" s="15" t="s">
        <v>73</v>
      </c>
      <c r="AY495" s="212" t="s">
        <v>146</v>
      </c>
    </row>
    <row r="496" s="13" customFormat="1">
      <c r="A496" s="13"/>
      <c r="B496" s="194"/>
      <c r="C496" s="13"/>
      <c r="D496" s="195" t="s">
        <v>154</v>
      </c>
      <c r="E496" s="196" t="s">
        <v>1</v>
      </c>
      <c r="F496" s="197" t="s">
        <v>291</v>
      </c>
      <c r="G496" s="13"/>
      <c r="H496" s="198">
        <v>32.200000000000003</v>
      </c>
      <c r="I496" s="199"/>
      <c r="J496" s="13"/>
      <c r="K496" s="13"/>
      <c r="L496" s="194"/>
      <c r="M496" s="200"/>
      <c r="N496" s="201"/>
      <c r="O496" s="201"/>
      <c r="P496" s="201"/>
      <c r="Q496" s="201"/>
      <c r="R496" s="201"/>
      <c r="S496" s="201"/>
      <c r="T496" s="20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6" t="s">
        <v>154</v>
      </c>
      <c r="AU496" s="196" t="s">
        <v>82</v>
      </c>
      <c r="AV496" s="13" t="s">
        <v>82</v>
      </c>
      <c r="AW496" s="13" t="s">
        <v>30</v>
      </c>
      <c r="AX496" s="13" t="s">
        <v>73</v>
      </c>
      <c r="AY496" s="196" t="s">
        <v>146</v>
      </c>
    </row>
    <row r="497" s="14" customFormat="1">
      <c r="A497" s="14"/>
      <c r="B497" s="203"/>
      <c r="C497" s="14"/>
      <c r="D497" s="195" t="s">
        <v>154</v>
      </c>
      <c r="E497" s="204" t="s">
        <v>1</v>
      </c>
      <c r="F497" s="205" t="s">
        <v>167</v>
      </c>
      <c r="G497" s="14"/>
      <c r="H497" s="206">
        <v>291.89999999999998</v>
      </c>
      <c r="I497" s="207"/>
      <c r="J497" s="14"/>
      <c r="K497" s="14"/>
      <c r="L497" s="203"/>
      <c r="M497" s="208"/>
      <c r="N497" s="209"/>
      <c r="O497" s="209"/>
      <c r="P497" s="209"/>
      <c r="Q497" s="209"/>
      <c r="R497" s="209"/>
      <c r="S497" s="209"/>
      <c r="T497" s="21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04" t="s">
        <v>154</v>
      </c>
      <c r="AU497" s="204" t="s">
        <v>82</v>
      </c>
      <c r="AV497" s="14" t="s">
        <v>152</v>
      </c>
      <c r="AW497" s="14" t="s">
        <v>30</v>
      </c>
      <c r="AX497" s="14" t="s">
        <v>80</v>
      </c>
      <c r="AY497" s="204" t="s">
        <v>146</v>
      </c>
    </row>
    <row r="498" s="2" customFormat="1" ht="16.5" customHeight="1">
      <c r="A498" s="37"/>
      <c r="B498" s="179"/>
      <c r="C498" s="218" t="s">
        <v>729</v>
      </c>
      <c r="D498" s="218" t="s">
        <v>209</v>
      </c>
      <c r="E498" s="219" t="s">
        <v>730</v>
      </c>
      <c r="F498" s="220" t="s">
        <v>731</v>
      </c>
      <c r="G498" s="221" t="s">
        <v>151</v>
      </c>
      <c r="H498" s="222">
        <v>142.94499999999999</v>
      </c>
      <c r="I498" s="223"/>
      <c r="J498" s="224">
        <f>ROUND(I498*H498,2)</f>
        <v>0</v>
      </c>
      <c r="K498" s="225"/>
      <c r="L498" s="226"/>
      <c r="M498" s="227" t="s">
        <v>1</v>
      </c>
      <c r="N498" s="228" t="s">
        <v>38</v>
      </c>
      <c r="O498" s="76"/>
      <c r="P498" s="190">
        <f>O498*H498</f>
        <v>0</v>
      </c>
      <c r="Q498" s="190">
        <v>0.00040000000000000002</v>
      </c>
      <c r="R498" s="190">
        <f>Q498*H498</f>
        <v>0.057178</v>
      </c>
      <c r="S498" s="190">
        <v>0</v>
      </c>
      <c r="T498" s="191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92" t="s">
        <v>331</v>
      </c>
      <c r="AT498" s="192" t="s">
        <v>209</v>
      </c>
      <c r="AU498" s="192" t="s">
        <v>82</v>
      </c>
      <c r="AY498" s="18" t="s">
        <v>146</v>
      </c>
      <c r="BE498" s="193">
        <f>IF(N498="základní",J498,0)</f>
        <v>0</v>
      </c>
      <c r="BF498" s="193">
        <f>IF(N498="snížená",J498,0)</f>
        <v>0</v>
      </c>
      <c r="BG498" s="193">
        <f>IF(N498="zákl. přenesená",J498,0)</f>
        <v>0</v>
      </c>
      <c r="BH498" s="193">
        <f>IF(N498="sníž. přenesená",J498,0)</f>
        <v>0</v>
      </c>
      <c r="BI498" s="193">
        <f>IF(N498="nulová",J498,0)</f>
        <v>0</v>
      </c>
      <c r="BJ498" s="18" t="s">
        <v>80</v>
      </c>
      <c r="BK498" s="193">
        <f>ROUND(I498*H498,2)</f>
        <v>0</v>
      </c>
      <c r="BL498" s="18" t="s">
        <v>239</v>
      </c>
      <c r="BM498" s="192" t="s">
        <v>732</v>
      </c>
    </row>
    <row r="499" s="15" customFormat="1">
      <c r="A499" s="15"/>
      <c r="B499" s="211"/>
      <c r="C499" s="15"/>
      <c r="D499" s="195" t="s">
        <v>154</v>
      </c>
      <c r="E499" s="212" t="s">
        <v>1</v>
      </c>
      <c r="F499" s="213" t="s">
        <v>278</v>
      </c>
      <c r="G499" s="15"/>
      <c r="H499" s="212" t="s">
        <v>1</v>
      </c>
      <c r="I499" s="214"/>
      <c r="J499" s="15"/>
      <c r="K499" s="15"/>
      <c r="L499" s="211"/>
      <c r="M499" s="215"/>
      <c r="N499" s="216"/>
      <c r="O499" s="216"/>
      <c r="P499" s="216"/>
      <c r="Q499" s="216"/>
      <c r="R499" s="216"/>
      <c r="S499" s="216"/>
      <c r="T499" s="217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12" t="s">
        <v>154</v>
      </c>
      <c r="AU499" s="212" t="s">
        <v>82</v>
      </c>
      <c r="AV499" s="15" t="s">
        <v>80</v>
      </c>
      <c r="AW499" s="15" t="s">
        <v>30</v>
      </c>
      <c r="AX499" s="15" t="s">
        <v>73</v>
      </c>
      <c r="AY499" s="212" t="s">
        <v>146</v>
      </c>
    </row>
    <row r="500" s="13" customFormat="1">
      <c r="A500" s="13"/>
      <c r="B500" s="194"/>
      <c r="C500" s="13"/>
      <c r="D500" s="195" t="s">
        <v>154</v>
      </c>
      <c r="E500" s="196" t="s">
        <v>1</v>
      </c>
      <c r="F500" s="197" t="s">
        <v>733</v>
      </c>
      <c r="G500" s="13"/>
      <c r="H500" s="198">
        <v>117.875</v>
      </c>
      <c r="I500" s="199"/>
      <c r="J500" s="13"/>
      <c r="K500" s="13"/>
      <c r="L500" s="194"/>
      <c r="M500" s="200"/>
      <c r="N500" s="201"/>
      <c r="O500" s="201"/>
      <c r="P500" s="201"/>
      <c r="Q500" s="201"/>
      <c r="R500" s="201"/>
      <c r="S500" s="201"/>
      <c r="T500" s="20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6" t="s">
        <v>154</v>
      </c>
      <c r="AU500" s="196" t="s">
        <v>82</v>
      </c>
      <c r="AV500" s="13" t="s">
        <v>82</v>
      </c>
      <c r="AW500" s="13" t="s">
        <v>30</v>
      </c>
      <c r="AX500" s="13" t="s">
        <v>73</v>
      </c>
      <c r="AY500" s="196" t="s">
        <v>146</v>
      </c>
    </row>
    <row r="501" s="15" customFormat="1">
      <c r="A501" s="15"/>
      <c r="B501" s="211"/>
      <c r="C501" s="15"/>
      <c r="D501" s="195" t="s">
        <v>154</v>
      </c>
      <c r="E501" s="212" t="s">
        <v>1</v>
      </c>
      <c r="F501" s="213" t="s">
        <v>280</v>
      </c>
      <c r="G501" s="15"/>
      <c r="H501" s="212" t="s">
        <v>1</v>
      </c>
      <c r="I501" s="214"/>
      <c r="J501" s="15"/>
      <c r="K501" s="15"/>
      <c r="L501" s="211"/>
      <c r="M501" s="215"/>
      <c r="N501" s="216"/>
      <c r="O501" s="216"/>
      <c r="P501" s="216"/>
      <c r="Q501" s="216"/>
      <c r="R501" s="216"/>
      <c r="S501" s="216"/>
      <c r="T501" s="217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12" t="s">
        <v>154</v>
      </c>
      <c r="AU501" s="212" t="s">
        <v>82</v>
      </c>
      <c r="AV501" s="15" t="s">
        <v>80</v>
      </c>
      <c r="AW501" s="15" t="s">
        <v>30</v>
      </c>
      <c r="AX501" s="15" t="s">
        <v>73</v>
      </c>
      <c r="AY501" s="212" t="s">
        <v>146</v>
      </c>
    </row>
    <row r="502" s="13" customFormat="1">
      <c r="A502" s="13"/>
      <c r="B502" s="194"/>
      <c r="C502" s="13"/>
      <c r="D502" s="195" t="s">
        <v>154</v>
      </c>
      <c r="E502" s="196" t="s">
        <v>1</v>
      </c>
      <c r="F502" s="197" t="s">
        <v>734</v>
      </c>
      <c r="G502" s="13"/>
      <c r="H502" s="198">
        <v>25.07</v>
      </c>
      <c r="I502" s="199"/>
      <c r="J502" s="13"/>
      <c r="K502" s="13"/>
      <c r="L502" s="194"/>
      <c r="M502" s="200"/>
      <c r="N502" s="201"/>
      <c r="O502" s="201"/>
      <c r="P502" s="201"/>
      <c r="Q502" s="201"/>
      <c r="R502" s="201"/>
      <c r="S502" s="201"/>
      <c r="T502" s="20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6" t="s">
        <v>154</v>
      </c>
      <c r="AU502" s="196" t="s">
        <v>82</v>
      </c>
      <c r="AV502" s="13" t="s">
        <v>82</v>
      </c>
      <c r="AW502" s="13" t="s">
        <v>30</v>
      </c>
      <c r="AX502" s="13" t="s">
        <v>73</v>
      </c>
      <c r="AY502" s="196" t="s">
        <v>146</v>
      </c>
    </row>
    <row r="503" s="14" customFormat="1">
      <c r="A503" s="14"/>
      <c r="B503" s="203"/>
      <c r="C503" s="14"/>
      <c r="D503" s="195" t="s">
        <v>154</v>
      </c>
      <c r="E503" s="204" t="s">
        <v>1</v>
      </c>
      <c r="F503" s="205" t="s">
        <v>167</v>
      </c>
      <c r="G503" s="14"/>
      <c r="H503" s="206">
        <v>142.94499999999999</v>
      </c>
      <c r="I503" s="207"/>
      <c r="J503" s="14"/>
      <c r="K503" s="14"/>
      <c r="L503" s="203"/>
      <c r="M503" s="208"/>
      <c r="N503" s="209"/>
      <c r="O503" s="209"/>
      <c r="P503" s="209"/>
      <c r="Q503" s="209"/>
      <c r="R503" s="209"/>
      <c r="S503" s="209"/>
      <c r="T503" s="21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04" t="s">
        <v>154</v>
      </c>
      <c r="AU503" s="204" t="s">
        <v>82</v>
      </c>
      <c r="AV503" s="14" t="s">
        <v>152</v>
      </c>
      <c r="AW503" s="14" t="s">
        <v>30</v>
      </c>
      <c r="AX503" s="14" t="s">
        <v>80</v>
      </c>
      <c r="AY503" s="204" t="s">
        <v>146</v>
      </c>
    </row>
    <row r="504" s="2" customFormat="1" ht="24.15" customHeight="1">
      <c r="A504" s="37"/>
      <c r="B504" s="179"/>
      <c r="C504" s="218" t="s">
        <v>735</v>
      </c>
      <c r="D504" s="218" t="s">
        <v>209</v>
      </c>
      <c r="E504" s="219" t="s">
        <v>736</v>
      </c>
      <c r="F504" s="220" t="s">
        <v>737</v>
      </c>
      <c r="G504" s="221" t="s">
        <v>151</v>
      </c>
      <c r="H504" s="222">
        <v>192.74000000000001</v>
      </c>
      <c r="I504" s="223"/>
      <c r="J504" s="224">
        <f>ROUND(I504*H504,2)</f>
        <v>0</v>
      </c>
      <c r="K504" s="225"/>
      <c r="L504" s="226"/>
      <c r="M504" s="227" t="s">
        <v>1</v>
      </c>
      <c r="N504" s="228" t="s">
        <v>38</v>
      </c>
      <c r="O504" s="76"/>
      <c r="P504" s="190">
        <f>O504*H504</f>
        <v>0</v>
      </c>
      <c r="Q504" s="190">
        <v>0.00038999999999999999</v>
      </c>
      <c r="R504" s="190">
        <f>Q504*H504</f>
        <v>0.075168600000000002</v>
      </c>
      <c r="S504" s="190">
        <v>0</v>
      </c>
      <c r="T504" s="191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2" t="s">
        <v>331</v>
      </c>
      <c r="AT504" s="192" t="s">
        <v>209</v>
      </c>
      <c r="AU504" s="192" t="s">
        <v>82</v>
      </c>
      <c r="AY504" s="18" t="s">
        <v>146</v>
      </c>
      <c r="BE504" s="193">
        <f>IF(N504="základní",J504,0)</f>
        <v>0</v>
      </c>
      <c r="BF504" s="193">
        <f>IF(N504="snížená",J504,0)</f>
        <v>0</v>
      </c>
      <c r="BG504" s="193">
        <f>IF(N504="zákl. přenesená",J504,0)</f>
        <v>0</v>
      </c>
      <c r="BH504" s="193">
        <f>IF(N504="sníž. přenesená",J504,0)</f>
        <v>0</v>
      </c>
      <c r="BI504" s="193">
        <f>IF(N504="nulová",J504,0)</f>
        <v>0</v>
      </c>
      <c r="BJ504" s="18" t="s">
        <v>80</v>
      </c>
      <c r="BK504" s="193">
        <f>ROUND(I504*H504,2)</f>
        <v>0</v>
      </c>
      <c r="BL504" s="18" t="s">
        <v>239</v>
      </c>
      <c r="BM504" s="192" t="s">
        <v>738</v>
      </c>
    </row>
    <row r="505" s="15" customFormat="1">
      <c r="A505" s="15"/>
      <c r="B505" s="211"/>
      <c r="C505" s="15"/>
      <c r="D505" s="195" t="s">
        <v>154</v>
      </c>
      <c r="E505" s="212" t="s">
        <v>1</v>
      </c>
      <c r="F505" s="213" t="s">
        <v>287</v>
      </c>
      <c r="G505" s="15"/>
      <c r="H505" s="212" t="s">
        <v>1</v>
      </c>
      <c r="I505" s="214"/>
      <c r="J505" s="15"/>
      <c r="K505" s="15"/>
      <c r="L505" s="211"/>
      <c r="M505" s="215"/>
      <c r="N505" s="216"/>
      <c r="O505" s="216"/>
      <c r="P505" s="216"/>
      <c r="Q505" s="216"/>
      <c r="R505" s="216"/>
      <c r="S505" s="216"/>
      <c r="T505" s="217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12" t="s">
        <v>154</v>
      </c>
      <c r="AU505" s="212" t="s">
        <v>82</v>
      </c>
      <c r="AV505" s="15" t="s">
        <v>80</v>
      </c>
      <c r="AW505" s="15" t="s">
        <v>30</v>
      </c>
      <c r="AX505" s="15" t="s">
        <v>73</v>
      </c>
      <c r="AY505" s="212" t="s">
        <v>146</v>
      </c>
    </row>
    <row r="506" s="13" customFormat="1">
      <c r="A506" s="13"/>
      <c r="B506" s="194"/>
      <c r="C506" s="13"/>
      <c r="D506" s="195" t="s">
        <v>154</v>
      </c>
      <c r="E506" s="196" t="s">
        <v>1</v>
      </c>
      <c r="F506" s="197" t="s">
        <v>739</v>
      </c>
      <c r="G506" s="13"/>
      <c r="H506" s="198">
        <v>155.71000000000001</v>
      </c>
      <c r="I506" s="199"/>
      <c r="J506" s="13"/>
      <c r="K506" s="13"/>
      <c r="L506" s="194"/>
      <c r="M506" s="200"/>
      <c r="N506" s="201"/>
      <c r="O506" s="201"/>
      <c r="P506" s="201"/>
      <c r="Q506" s="201"/>
      <c r="R506" s="201"/>
      <c r="S506" s="201"/>
      <c r="T506" s="20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6" t="s">
        <v>154</v>
      </c>
      <c r="AU506" s="196" t="s">
        <v>82</v>
      </c>
      <c r="AV506" s="13" t="s">
        <v>82</v>
      </c>
      <c r="AW506" s="13" t="s">
        <v>30</v>
      </c>
      <c r="AX506" s="13" t="s">
        <v>73</v>
      </c>
      <c r="AY506" s="196" t="s">
        <v>146</v>
      </c>
    </row>
    <row r="507" s="15" customFormat="1">
      <c r="A507" s="15"/>
      <c r="B507" s="211"/>
      <c r="C507" s="15"/>
      <c r="D507" s="195" t="s">
        <v>154</v>
      </c>
      <c r="E507" s="212" t="s">
        <v>1</v>
      </c>
      <c r="F507" s="213" t="s">
        <v>290</v>
      </c>
      <c r="G507" s="15"/>
      <c r="H507" s="212" t="s">
        <v>1</v>
      </c>
      <c r="I507" s="214"/>
      <c r="J507" s="15"/>
      <c r="K507" s="15"/>
      <c r="L507" s="211"/>
      <c r="M507" s="215"/>
      <c r="N507" s="216"/>
      <c r="O507" s="216"/>
      <c r="P507" s="216"/>
      <c r="Q507" s="216"/>
      <c r="R507" s="216"/>
      <c r="S507" s="216"/>
      <c r="T507" s="21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12" t="s">
        <v>154</v>
      </c>
      <c r="AU507" s="212" t="s">
        <v>82</v>
      </c>
      <c r="AV507" s="15" t="s">
        <v>80</v>
      </c>
      <c r="AW507" s="15" t="s">
        <v>30</v>
      </c>
      <c r="AX507" s="15" t="s">
        <v>73</v>
      </c>
      <c r="AY507" s="212" t="s">
        <v>146</v>
      </c>
    </row>
    <row r="508" s="13" customFormat="1">
      <c r="A508" s="13"/>
      <c r="B508" s="194"/>
      <c r="C508" s="13"/>
      <c r="D508" s="195" t="s">
        <v>154</v>
      </c>
      <c r="E508" s="196" t="s">
        <v>1</v>
      </c>
      <c r="F508" s="197" t="s">
        <v>740</v>
      </c>
      <c r="G508" s="13"/>
      <c r="H508" s="198">
        <v>37.030000000000001</v>
      </c>
      <c r="I508" s="199"/>
      <c r="J508" s="13"/>
      <c r="K508" s="13"/>
      <c r="L508" s="194"/>
      <c r="M508" s="200"/>
      <c r="N508" s="201"/>
      <c r="O508" s="201"/>
      <c r="P508" s="201"/>
      <c r="Q508" s="201"/>
      <c r="R508" s="201"/>
      <c r="S508" s="201"/>
      <c r="T508" s="20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6" t="s">
        <v>154</v>
      </c>
      <c r="AU508" s="196" t="s">
        <v>82</v>
      </c>
      <c r="AV508" s="13" t="s">
        <v>82</v>
      </c>
      <c r="AW508" s="13" t="s">
        <v>30</v>
      </c>
      <c r="AX508" s="13" t="s">
        <v>73</v>
      </c>
      <c r="AY508" s="196" t="s">
        <v>146</v>
      </c>
    </row>
    <row r="509" s="14" customFormat="1">
      <c r="A509" s="14"/>
      <c r="B509" s="203"/>
      <c r="C509" s="14"/>
      <c r="D509" s="195" t="s">
        <v>154</v>
      </c>
      <c r="E509" s="204" t="s">
        <v>1</v>
      </c>
      <c r="F509" s="205" t="s">
        <v>167</v>
      </c>
      <c r="G509" s="14"/>
      <c r="H509" s="206">
        <v>192.74000000000001</v>
      </c>
      <c r="I509" s="207"/>
      <c r="J509" s="14"/>
      <c r="K509" s="14"/>
      <c r="L509" s="203"/>
      <c r="M509" s="208"/>
      <c r="N509" s="209"/>
      <c r="O509" s="209"/>
      <c r="P509" s="209"/>
      <c r="Q509" s="209"/>
      <c r="R509" s="209"/>
      <c r="S509" s="209"/>
      <c r="T509" s="21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04" t="s">
        <v>154</v>
      </c>
      <c r="AU509" s="204" t="s">
        <v>82</v>
      </c>
      <c r="AV509" s="14" t="s">
        <v>152</v>
      </c>
      <c r="AW509" s="14" t="s">
        <v>30</v>
      </c>
      <c r="AX509" s="14" t="s">
        <v>80</v>
      </c>
      <c r="AY509" s="204" t="s">
        <v>146</v>
      </c>
    </row>
    <row r="510" s="2" customFormat="1" ht="44.25" customHeight="1">
      <c r="A510" s="37"/>
      <c r="B510" s="179"/>
      <c r="C510" s="180" t="s">
        <v>741</v>
      </c>
      <c r="D510" s="180" t="s">
        <v>148</v>
      </c>
      <c r="E510" s="181" t="s">
        <v>742</v>
      </c>
      <c r="F510" s="182" t="s">
        <v>743</v>
      </c>
      <c r="G510" s="183" t="s">
        <v>183</v>
      </c>
      <c r="H510" s="184">
        <v>2.0720000000000001</v>
      </c>
      <c r="I510" s="185"/>
      <c r="J510" s="186">
        <f>ROUND(I510*H510,2)</f>
        <v>0</v>
      </c>
      <c r="K510" s="187"/>
      <c r="L510" s="38"/>
      <c r="M510" s="188" t="s">
        <v>1</v>
      </c>
      <c r="N510" s="189" t="s">
        <v>38</v>
      </c>
      <c r="O510" s="76"/>
      <c r="P510" s="190">
        <f>O510*H510</f>
        <v>0</v>
      </c>
      <c r="Q510" s="190">
        <v>0</v>
      </c>
      <c r="R510" s="190">
        <f>Q510*H510</f>
        <v>0</v>
      </c>
      <c r="S510" s="190">
        <v>0</v>
      </c>
      <c r="T510" s="191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92" t="s">
        <v>239</v>
      </c>
      <c r="AT510" s="192" t="s">
        <v>148</v>
      </c>
      <c r="AU510" s="192" t="s">
        <v>82</v>
      </c>
      <c r="AY510" s="18" t="s">
        <v>146</v>
      </c>
      <c r="BE510" s="193">
        <f>IF(N510="základní",J510,0)</f>
        <v>0</v>
      </c>
      <c r="BF510" s="193">
        <f>IF(N510="snížená",J510,0)</f>
        <v>0</v>
      </c>
      <c r="BG510" s="193">
        <f>IF(N510="zákl. přenesená",J510,0)</f>
        <v>0</v>
      </c>
      <c r="BH510" s="193">
        <f>IF(N510="sníž. přenesená",J510,0)</f>
        <v>0</v>
      </c>
      <c r="BI510" s="193">
        <f>IF(N510="nulová",J510,0)</f>
        <v>0</v>
      </c>
      <c r="BJ510" s="18" t="s">
        <v>80</v>
      </c>
      <c r="BK510" s="193">
        <f>ROUND(I510*H510,2)</f>
        <v>0</v>
      </c>
      <c r="BL510" s="18" t="s">
        <v>239</v>
      </c>
      <c r="BM510" s="192" t="s">
        <v>744</v>
      </c>
    </row>
    <row r="511" s="12" customFormat="1" ht="22.8" customHeight="1">
      <c r="A511" s="12"/>
      <c r="B511" s="166"/>
      <c r="C511" s="12"/>
      <c r="D511" s="167" t="s">
        <v>72</v>
      </c>
      <c r="E511" s="177" t="s">
        <v>745</v>
      </c>
      <c r="F511" s="177" t="s">
        <v>746</v>
      </c>
      <c r="G511" s="12"/>
      <c r="H511" s="12"/>
      <c r="I511" s="169"/>
      <c r="J511" s="178">
        <f>BK511</f>
        <v>0</v>
      </c>
      <c r="K511" s="12"/>
      <c r="L511" s="166"/>
      <c r="M511" s="171"/>
      <c r="N511" s="172"/>
      <c r="O511" s="172"/>
      <c r="P511" s="173">
        <f>SUM(P512:P518)</f>
        <v>0</v>
      </c>
      <c r="Q511" s="172"/>
      <c r="R511" s="173">
        <f>SUM(R512:R518)</f>
        <v>8.9439999999999991</v>
      </c>
      <c r="S511" s="172"/>
      <c r="T511" s="174">
        <f>SUM(T512:T518)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67" t="s">
        <v>82</v>
      </c>
      <c r="AT511" s="175" t="s">
        <v>72</v>
      </c>
      <c r="AU511" s="175" t="s">
        <v>80</v>
      </c>
      <c r="AY511" s="167" t="s">
        <v>146</v>
      </c>
      <c r="BK511" s="176">
        <f>SUM(BK512:BK518)</f>
        <v>0</v>
      </c>
    </row>
    <row r="512" s="2" customFormat="1" ht="37.8" customHeight="1">
      <c r="A512" s="37"/>
      <c r="B512" s="179"/>
      <c r="C512" s="180" t="s">
        <v>747</v>
      </c>
      <c r="D512" s="180" t="s">
        <v>148</v>
      </c>
      <c r="E512" s="181" t="s">
        <v>748</v>
      </c>
      <c r="F512" s="182" t="s">
        <v>749</v>
      </c>
      <c r="G512" s="183" t="s">
        <v>151</v>
      </c>
      <c r="H512" s="184">
        <v>894.39999999999998</v>
      </c>
      <c r="I512" s="185"/>
      <c r="J512" s="186">
        <f>ROUND(I512*H512,2)</f>
        <v>0</v>
      </c>
      <c r="K512" s="187"/>
      <c r="L512" s="38"/>
      <c r="M512" s="188" t="s">
        <v>1</v>
      </c>
      <c r="N512" s="189" t="s">
        <v>38</v>
      </c>
      <c r="O512" s="76"/>
      <c r="P512" s="190">
        <f>O512*H512</f>
        <v>0</v>
      </c>
      <c r="Q512" s="190">
        <v>0</v>
      </c>
      <c r="R512" s="190">
        <f>Q512*H512</f>
        <v>0</v>
      </c>
      <c r="S512" s="190">
        <v>0</v>
      </c>
      <c r="T512" s="191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92" t="s">
        <v>152</v>
      </c>
      <c r="AT512" s="192" t="s">
        <v>148</v>
      </c>
      <c r="AU512" s="192" t="s">
        <v>82</v>
      </c>
      <c r="AY512" s="18" t="s">
        <v>146</v>
      </c>
      <c r="BE512" s="193">
        <f>IF(N512="základní",J512,0)</f>
        <v>0</v>
      </c>
      <c r="BF512" s="193">
        <f>IF(N512="snížená",J512,0)</f>
        <v>0</v>
      </c>
      <c r="BG512" s="193">
        <f>IF(N512="zákl. přenesená",J512,0)</f>
        <v>0</v>
      </c>
      <c r="BH512" s="193">
        <f>IF(N512="sníž. přenesená",J512,0)</f>
        <v>0</v>
      </c>
      <c r="BI512" s="193">
        <f>IF(N512="nulová",J512,0)</f>
        <v>0</v>
      </c>
      <c r="BJ512" s="18" t="s">
        <v>80</v>
      </c>
      <c r="BK512" s="193">
        <f>ROUND(I512*H512,2)</f>
        <v>0</v>
      </c>
      <c r="BL512" s="18" t="s">
        <v>152</v>
      </c>
      <c r="BM512" s="192" t="s">
        <v>750</v>
      </c>
    </row>
    <row r="513" s="15" customFormat="1">
      <c r="A513" s="15"/>
      <c r="B513" s="211"/>
      <c r="C513" s="15"/>
      <c r="D513" s="195" t="s">
        <v>154</v>
      </c>
      <c r="E513" s="212" t="s">
        <v>1</v>
      </c>
      <c r="F513" s="213" t="s">
        <v>751</v>
      </c>
      <c r="G513" s="15"/>
      <c r="H513" s="212" t="s">
        <v>1</v>
      </c>
      <c r="I513" s="214"/>
      <c r="J513" s="15"/>
      <c r="K513" s="15"/>
      <c r="L513" s="211"/>
      <c r="M513" s="215"/>
      <c r="N513" s="216"/>
      <c r="O513" s="216"/>
      <c r="P513" s="216"/>
      <c r="Q513" s="216"/>
      <c r="R513" s="216"/>
      <c r="S513" s="216"/>
      <c r="T513" s="217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12" t="s">
        <v>154</v>
      </c>
      <c r="AU513" s="212" t="s">
        <v>82</v>
      </c>
      <c r="AV513" s="15" t="s">
        <v>80</v>
      </c>
      <c r="AW513" s="15" t="s">
        <v>30</v>
      </c>
      <c r="AX513" s="15" t="s">
        <v>73</v>
      </c>
      <c r="AY513" s="212" t="s">
        <v>146</v>
      </c>
    </row>
    <row r="514" s="13" customFormat="1">
      <c r="A514" s="13"/>
      <c r="B514" s="194"/>
      <c r="C514" s="13"/>
      <c r="D514" s="195" t="s">
        <v>154</v>
      </c>
      <c r="E514" s="196" t="s">
        <v>1</v>
      </c>
      <c r="F514" s="197" t="s">
        <v>752</v>
      </c>
      <c r="G514" s="13"/>
      <c r="H514" s="198">
        <v>894.39999999999998</v>
      </c>
      <c r="I514" s="199"/>
      <c r="J514" s="13"/>
      <c r="K514" s="13"/>
      <c r="L514" s="194"/>
      <c r="M514" s="200"/>
      <c r="N514" s="201"/>
      <c r="O514" s="201"/>
      <c r="P514" s="201"/>
      <c r="Q514" s="201"/>
      <c r="R514" s="201"/>
      <c r="S514" s="201"/>
      <c r="T514" s="20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6" t="s">
        <v>154</v>
      </c>
      <c r="AU514" s="196" t="s">
        <v>82</v>
      </c>
      <c r="AV514" s="13" t="s">
        <v>82</v>
      </c>
      <c r="AW514" s="13" t="s">
        <v>30</v>
      </c>
      <c r="AX514" s="13" t="s">
        <v>80</v>
      </c>
      <c r="AY514" s="196" t="s">
        <v>146</v>
      </c>
    </row>
    <row r="515" s="2" customFormat="1" ht="16.5" customHeight="1">
      <c r="A515" s="37"/>
      <c r="B515" s="179"/>
      <c r="C515" s="218" t="s">
        <v>753</v>
      </c>
      <c r="D515" s="218" t="s">
        <v>209</v>
      </c>
      <c r="E515" s="219" t="s">
        <v>754</v>
      </c>
      <c r="F515" s="220" t="s">
        <v>755</v>
      </c>
      <c r="G515" s="221" t="s">
        <v>151</v>
      </c>
      <c r="H515" s="222">
        <v>894.39999999999998</v>
      </c>
      <c r="I515" s="223"/>
      <c r="J515" s="224">
        <f>ROUND(I515*H515,2)</f>
        <v>0</v>
      </c>
      <c r="K515" s="225"/>
      <c r="L515" s="226"/>
      <c r="M515" s="227" t="s">
        <v>1</v>
      </c>
      <c r="N515" s="228" t="s">
        <v>38</v>
      </c>
      <c r="O515" s="76"/>
      <c r="P515" s="190">
        <f>O515*H515</f>
        <v>0</v>
      </c>
      <c r="Q515" s="190">
        <v>0.0097999999999999997</v>
      </c>
      <c r="R515" s="190">
        <f>Q515*H515</f>
        <v>8.7651199999999996</v>
      </c>
      <c r="S515" s="190">
        <v>0</v>
      </c>
      <c r="T515" s="191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2" t="s">
        <v>192</v>
      </c>
      <c r="AT515" s="192" t="s">
        <v>209</v>
      </c>
      <c r="AU515" s="192" t="s">
        <v>82</v>
      </c>
      <c r="AY515" s="18" t="s">
        <v>146</v>
      </c>
      <c r="BE515" s="193">
        <f>IF(N515="základní",J515,0)</f>
        <v>0</v>
      </c>
      <c r="BF515" s="193">
        <f>IF(N515="snížená",J515,0)</f>
        <v>0</v>
      </c>
      <c r="BG515" s="193">
        <f>IF(N515="zákl. přenesená",J515,0)</f>
        <v>0</v>
      </c>
      <c r="BH515" s="193">
        <f>IF(N515="sníž. přenesená",J515,0)</f>
        <v>0</v>
      </c>
      <c r="BI515" s="193">
        <f>IF(N515="nulová",J515,0)</f>
        <v>0</v>
      </c>
      <c r="BJ515" s="18" t="s">
        <v>80</v>
      </c>
      <c r="BK515" s="193">
        <f>ROUND(I515*H515,2)</f>
        <v>0</v>
      </c>
      <c r="BL515" s="18" t="s">
        <v>152</v>
      </c>
      <c r="BM515" s="192" t="s">
        <v>756</v>
      </c>
    </row>
    <row r="516" s="2" customFormat="1" ht="24.15" customHeight="1">
      <c r="A516" s="37"/>
      <c r="B516" s="179"/>
      <c r="C516" s="180" t="s">
        <v>757</v>
      </c>
      <c r="D516" s="180" t="s">
        <v>148</v>
      </c>
      <c r="E516" s="181" t="s">
        <v>758</v>
      </c>
      <c r="F516" s="182" t="s">
        <v>759</v>
      </c>
      <c r="G516" s="183" t="s">
        <v>151</v>
      </c>
      <c r="H516" s="184">
        <v>894.39999999999998</v>
      </c>
      <c r="I516" s="185"/>
      <c r="J516" s="186">
        <f>ROUND(I516*H516,2)</f>
        <v>0</v>
      </c>
      <c r="K516" s="187"/>
      <c r="L516" s="38"/>
      <c r="M516" s="188" t="s">
        <v>1</v>
      </c>
      <c r="N516" s="189" t="s">
        <v>38</v>
      </c>
      <c r="O516" s="76"/>
      <c r="P516" s="190">
        <f>O516*H516</f>
        <v>0</v>
      </c>
      <c r="Q516" s="190">
        <v>0</v>
      </c>
      <c r="R516" s="190">
        <f>Q516*H516</f>
        <v>0</v>
      </c>
      <c r="S516" s="190">
        <v>0</v>
      </c>
      <c r="T516" s="191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2" t="s">
        <v>239</v>
      </c>
      <c r="AT516" s="192" t="s">
        <v>148</v>
      </c>
      <c r="AU516" s="192" t="s">
        <v>82</v>
      </c>
      <c r="AY516" s="18" t="s">
        <v>146</v>
      </c>
      <c r="BE516" s="193">
        <f>IF(N516="základní",J516,0)</f>
        <v>0</v>
      </c>
      <c r="BF516" s="193">
        <f>IF(N516="snížená",J516,0)</f>
        <v>0</v>
      </c>
      <c r="BG516" s="193">
        <f>IF(N516="zákl. přenesená",J516,0)</f>
        <v>0</v>
      </c>
      <c r="BH516" s="193">
        <f>IF(N516="sníž. přenesená",J516,0)</f>
        <v>0</v>
      </c>
      <c r="BI516" s="193">
        <f>IF(N516="nulová",J516,0)</f>
        <v>0</v>
      </c>
      <c r="BJ516" s="18" t="s">
        <v>80</v>
      </c>
      <c r="BK516" s="193">
        <f>ROUND(I516*H516,2)</f>
        <v>0</v>
      </c>
      <c r="BL516" s="18" t="s">
        <v>239</v>
      </c>
      <c r="BM516" s="192" t="s">
        <v>760</v>
      </c>
    </row>
    <row r="517" s="2" customFormat="1" ht="16.5" customHeight="1">
      <c r="A517" s="37"/>
      <c r="B517" s="179"/>
      <c r="C517" s="218" t="s">
        <v>761</v>
      </c>
      <c r="D517" s="218" t="s">
        <v>209</v>
      </c>
      <c r="E517" s="219" t="s">
        <v>762</v>
      </c>
      <c r="F517" s="220" t="s">
        <v>763</v>
      </c>
      <c r="G517" s="221" t="s">
        <v>151</v>
      </c>
      <c r="H517" s="222">
        <v>894.39999999999998</v>
      </c>
      <c r="I517" s="223"/>
      <c r="J517" s="224">
        <f>ROUND(I517*H517,2)</f>
        <v>0</v>
      </c>
      <c r="K517" s="225"/>
      <c r="L517" s="226"/>
      <c r="M517" s="227" t="s">
        <v>1</v>
      </c>
      <c r="N517" s="228" t="s">
        <v>38</v>
      </c>
      <c r="O517" s="76"/>
      <c r="P517" s="190">
        <f>O517*H517</f>
        <v>0</v>
      </c>
      <c r="Q517" s="190">
        <v>0.00020000000000000001</v>
      </c>
      <c r="R517" s="190">
        <f>Q517*H517</f>
        <v>0.17888000000000001</v>
      </c>
      <c r="S517" s="190">
        <v>0</v>
      </c>
      <c r="T517" s="191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2" t="s">
        <v>331</v>
      </c>
      <c r="AT517" s="192" t="s">
        <v>209</v>
      </c>
      <c r="AU517" s="192" t="s">
        <v>82</v>
      </c>
      <c r="AY517" s="18" t="s">
        <v>146</v>
      </c>
      <c r="BE517" s="193">
        <f>IF(N517="základní",J517,0)</f>
        <v>0</v>
      </c>
      <c r="BF517" s="193">
        <f>IF(N517="snížená",J517,0)</f>
        <v>0</v>
      </c>
      <c r="BG517" s="193">
        <f>IF(N517="zákl. přenesená",J517,0)</f>
        <v>0</v>
      </c>
      <c r="BH517" s="193">
        <f>IF(N517="sníž. přenesená",J517,0)</f>
        <v>0</v>
      </c>
      <c r="BI517" s="193">
        <f>IF(N517="nulová",J517,0)</f>
        <v>0</v>
      </c>
      <c r="BJ517" s="18" t="s">
        <v>80</v>
      </c>
      <c r="BK517" s="193">
        <f>ROUND(I517*H517,2)</f>
        <v>0</v>
      </c>
      <c r="BL517" s="18" t="s">
        <v>239</v>
      </c>
      <c r="BM517" s="192" t="s">
        <v>764</v>
      </c>
    </row>
    <row r="518" s="2" customFormat="1" ht="44.25" customHeight="1">
      <c r="A518" s="37"/>
      <c r="B518" s="179"/>
      <c r="C518" s="180" t="s">
        <v>765</v>
      </c>
      <c r="D518" s="180" t="s">
        <v>148</v>
      </c>
      <c r="E518" s="181" t="s">
        <v>742</v>
      </c>
      <c r="F518" s="182" t="s">
        <v>743</v>
      </c>
      <c r="G518" s="183" t="s">
        <v>183</v>
      </c>
      <c r="H518" s="184">
        <v>0.17899999999999999</v>
      </c>
      <c r="I518" s="185"/>
      <c r="J518" s="186">
        <f>ROUND(I518*H518,2)</f>
        <v>0</v>
      </c>
      <c r="K518" s="187"/>
      <c r="L518" s="38"/>
      <c r="M518" s="188" t="s">
        <v>1</v>
      </c>
      <c r="N518" s="189" t="s">
        <v>38</v>
      </c>
      <c r="O518" s="76"/>
      <c r="P518" s="190">
        <f>O518*H518</f>
        <v>0</v>
      </c>
      <c r="Q518" s="190">
        <v>0</v>
      </c>
      <c r="R518" s="190">
        <f>Q518*H518</f>
        <v>0</v>
      </c>
      <c r="S518" s="190">
        <v>0</v>
      </c>
      <c r="T518" s="191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92" t="s">
        <v>239</v>
      </c>
      <c r="AT518" s="192" t="s">
        <v>148</v>
      </c>
      <c r="AU518" s="192" t="s">
        <v>82</v>
      </c>
      <c r="AY518" s="18" t="s">
        <v>146</v>
      </c>
      <c r="BE518" s="193">
        <f>IF(N518="základní",J518,0)</f>
        <v>0</v>
      </c>
      <c r="BF518" s="193">
        <f>IF(N518="snížená",J518,0)</f>
        <v>0</v>
      </c>
      <c r="BG518" s="193">
        <f>IF(N518="zákl. přenesená",J518,0)</f>
        <v>0</v>
      </c>
      <c r="BH518" s="193">
        <f>IF(N518="sníž. přenesená",J518,0)</f>
        <v>0</v>
      </c>
      <c r="BI518" s="193">
        <f>IF(N518="nulová",J518,0)</f>
        <v>0</v>
      </c>
      <c r="BJ518" s="18" t="s">
        <v>80</v>
      </c>
      <c r="BK518" s="193">
        <f>ROUND(I518*H518,2)</f>
        <v>0</v>
      </c>
      <c r="BL518" s="18" t="s">
        <v>239</v>
      </c>
      <c r="BM518" s="192" t="s">
        <v>766</v>
      </c>
    </row>
    <row r="519" s="12" customFormat="1" ht="22.8" customHeight="1">
      <c r="A519" s="12"/>
      <c r="B519" s="166"/>
      <c r="C519" s="12"/>
      <c r="D519" s="167" t="s">
        <v>72</v>
      </c>
      <c r="E519" s="177" t="s">
        <v>767</v>
      </c>
      <c r="F519" s="177" t="s">
        <v>768</v>
      </c>
      <c r="G519" s="12"/>
      <c r="H519" s="12"/>
      <c r="I519" s="169"/>
      <c r="J519" s="178">
        <f>BK519</f>
        <v>0</v>
      </c>
      <c r="K519" s="12"/>
      <c r="L519" s="166"/>
      <c r="M519" s="171"/>
      <c r="N519" s="172"/>
      <c r="O519" s="172"/>
      <c r="P519" s="173">
        <f>P520</f>
        <v>0</v>
      </c>
      <c r="Q519" s="172"/>
      <c r="R519" s="173">
        <f>R520</f>
        <v>0</v>
      </c>
      <c r="S519" s="172"/>
      <c r="T519" s="174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167" t="s">
        <v>82</v>
      </c>
      <c r="AT519" s="175" t="s">
        <v>72</v>
      </c>
      <c r="AU519" s="175" t="s">
        <v>80</v>
      </c>
      <c r="AY519" s="167" t="s">
        <v>146</v>
      </c>
      <c r="BK519" s="176">
        <f>BK520</f>
        <v>0</v>
      </c>
    </row>
    <row r="520" s="2" customFormat="1" ht="16.5" customHeight="1">
      <c r="A520" s="37"/>
      <c r="B520" s="179"/>
      <c r="C520" s="180" t="s">
        <v>769</v>
      </c>
      <c r="D520" s="180" t="s">
        <v>148</v>
      </c>
      <c r="E520" s="181" t="s">
        <v>770</v>
      </c>
      <c r="F520" s="182" t="s">
        <v>771</v>
      </c>
      <c r="G520" s="183" t="s">
        <v>772</v>
      </c>
      <c r="H520" s="184">
        <v>1</v>
      </c>
      <c r="I520" s="185"/>
      <c r="J520" s="186">
        <f>ROUND(I520*H520,2)</f>
        <v>0</v>
      </c>
      <c r="K520" s="187"/>
      <c r="L520" s="38"/>
      <c r="M520" s="188" t="s">
        <v>1</v>
      </c>
      <c r="N520" s="189" t="s">
        <v>38</v>
      </c>
      <c r="O520" s="76"/>
      <c r="P520" s="190">
        <f>O520*H520</f>
        <v>0</v>
      </c>
      <c r="Q520" s="190">
        <v>0</v>
      </c>
      <c r="R520" s="190">
        <f>Q520*H520</f>
        <v>0</v>
      </c>
      <c r="S520" s="190">
        <v>0</v>
      </c>
      <c r="T520" s="191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92" t="s">
        <v>239</v>
      </c>
      <c r="AT520" s="192" t="s">
        <v>148</v>
      </c>
      <c r="AU520" s="192" t="s">
        <v>82</v>
      </c>
      <c r="AY520" s="18" t="s">
        <v>146</v>
      </c>
      <c r="BE520" s="193">
        <f>IF(N520="základní",J520,0)</f>
        <v>0</v>
      </c>
      <c r="BF520" s="193">
        <f>IF(N520="snížená",J520,0)</f>
        <v>0</v>
      </c>
      <c r="BG520" s="193">
        <f>IF(N520="zákl. přenesená",J520,0)</f>
        <v>0</v>
      </c>
      <c r="BH520" s="193">
        <f>IF(N520="sníž. přenesená",J520,0)</f>
        <v>0</v>
      </c>
      <c r="BI520" s="193">
        <f>IF(N520="nulová",J520,0)</f>
        <v>0</v>
      </c>
      <c r="BJ520" s="18" t="s">
        <v>80</v>
      </c>
      <c r="BK520" s="193">
        <f>ROUND(I520*H520,2)</f>
        <v>0</v>
      </c>
      <c r="BL520" s="18" t="s">
        <v>239</v>
      </c>
      <c r="BM520" s="192" t="s">
        <v>773</v>
      </c>
    </row>
    <row r="521" s="12" customFormat="1" ht="22.8" customHeight="1">
      <c r="A521" s="12"/>
      <c r="B521" s="166"/>
      <c r="C521" s="12"/>
      <c r="D521" s="167" t="s">
        <v>72</v>
      </c>
      <c r="E521" s="177" t="s">
        <v>774</v>
      </c>
      <c r="F521" s="177" t="s">
        <v>775</v>
      </c>
      <c r="G521" s="12"/>
      <c r="H521" s="12"/>
      <c r="I521" s="169"/>
      <c r="J521" s="178">
        <f>BK521</f>
        <v>0</v>
      </c>
      <c r="K521" s="12"/>
      <c r="L521" s="166"/>
      <c r="M521" s="171"/>
      <c r="N521" s="172"/>
      <c r="O521" s="172"/>
      <c r="P521" s="173">
        <f>P522</f>
        <v>0</v>
      </c>
      <c r="Q521" s="172"/>
      <c r="R521" s="173">
        <f>R522</f>
        <v>0</v>
      </c>
      <c r="S521" s="172"/>
      <c r="T521" s="174">
        <f>T522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167" t="s">
        <v>82</v>
      </c>
      <c r="AT521" s="175" t="s">
        <v>72</v>
      </c>
      <c r="AU521" s="175" t="s">
        <v>80</v>
      </c>
      <c r="AY521" s="167" t="s">
        <v>146</v>
      </c>
      <c r="BK521" s="176">
        <f>BK522</f>
        <v>0</v>
      </c>
    </row>
    <row r="522" s="2" customFormat="1" ht="16.5" customHeight="1">
      <c r="A522" s="37"/>
      <c r="B522" s="179"/>
      <c r="C522" s="180" t="s">
        <v>776</v>
      </c>
      <c r="D522" s="180" t="s">
        <v>148</v>
      </c>
      <c r="E522" s="181" t="s">
        <v>777</v>
      </c>
      <c r="F522" s="182" t="s">
        <v>778</v>
      </c>
      <c r="G522" s="183" t="s">
        <v>772</v>
      </c>
      <c r="H522" s="184">
        <v>1</v>
      </c>
      <c r="I522" s="185"/>
      <c r="J522" s="186">
        <f>ROUND(I522*H522,2)</f>
        <v>0</v>
      </c>
      <c r="K522" s="187"/>
      <c r="L522" s="38"/>
      <c r="M522" s="188" t="s">
        <v>1</v>
      </c>
      <c r="N522" s="189" t="s">
        <v>38</v>
      </c>
      <c r="O522" s="76"/>
      <c r="P522" s="190">
        <f>O522*H522</f>
        <v>0</v>
      </c>
      <c r="Q522" s="190">
        <v>0</v>
      </c>
      <c r="R522" s="190">
        <f>Q522*H522</f>
        <v>0</v>
      </c>
      <c r="S522" s="190">
        <v>0</v>
      </c>
      <c r="T522" s="191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92" t="s">
        <v>239</v>
      </c>
      <c r="AT522" s="192" t="s">
        <v>148</v>
      </c>
      <c r="AU522" s="192" t="s">
        <v>82</v>
      </c>
      <c r="AY522" s="18" t="s">
        <v>146</v>
      </c>
      <c r="BE522" s="193">
        <f>IF(N522="základní",J522,0)</f>
        <v>0</v>
      </c>
      <c r="BF522" s="193">
        <f>IF(N522="snížená",J522,0)</f>
        <v>0</v>
      </c>
      <c r="BG522" s="193">
        <f>IF(N522="zákl. přenesená",J522,0)</f>
        <v>0</v>
      </c>
      <c r="BH522" s="193">
        <f>IF(N522="sníž. přenesená",J522,0)</f>
        <v>0</v>
      </c>
      <c r="BI522" s="193">
        <f>IF(N522="nulová",J522,0)</f>
        <v>0</v>
      </c>
      <c r="BJ522" s="18" t="s">
        <v>80</v>
      </c>
      <c r="BK522" s="193">
        <f>ROUND(I522*H522,2)</f>
        <v>0</v>
      </c>
      <c r="BL522" s="18" t="s">
        <v>239</v>
      </c>
      <c r="BM522" s="192" t="s">
        <v>779</v>
      </c>
    </row>
    <row r="523" s="12" customFormat="1" ht="22.8" customHeight="1">
      <c r="A523" s="12"/>
      <c r="B523" s="166"/>
      <c r="C523" s="12"/>
      <c r="D523" s="167" t="s">
        <v>72</v>
      </c>
      <c r="E523" s="177" t="s">
        <v>780</v>
      </c>
      <c r="F523" s="177" t="s">
        <v>781</v>
      </c>
      <c r="G523" s="12"/>
      <c r="H523" s="12"/>
      <c r="I523" s="169"/>
      <c r="J523" s="178">
        <f>BK523</f>
        <v>0</v>
      </c>
      <c r="K523" s="12"/>
      <c r="L523" s="166"/>
      <c r="M523" s="171"/>
      <c r="N523" s="172"/>
      <c r="O523" s="172"/>
      <c r="P523" s="173">
        <f>SUM(P524:P559)</f>
        <v>0</v>
      </c>
      <c r="Q523" s="172"/>
      <c r="R523" s="173">
        <f>SUM(R524:R559)</f>
        <v>26.500370720000003</v>
      </c>
      <c r="S523" s="172"/>
      <c r="T523" s="174">
        <f>SUM(T524:T559)</f>
        <v>1.9835540999999999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67" t="s">
        <v>82</v>
      </c>
      <c r="AT523" s="175" t="s">
        <v>72</v>
      </c>
      <c r="AU523" s="175" t="s">
        <v>80</v>
      </c>
      <c r="AY523" s="167" t="s">
        <v>146</v>
      </c>
      <c r="BK523" s="176">
        <f>SUM(BK524:BK559)</f>
        <v>0</v>
      </c>
    </row>
    <row r="524" s="2" customFormat="1" ht="55.5" customHeight="1">
      <c r="A524" s="37"/>
      <c r="B524" s="179"/>
      <c r="C524" s="180" t="s">
        <v>782</v>
      </c>
      <c r="D524" s="180" t="s">
        <v>148</v>
      </c>
      <c r="E524" s="181" t="s">
        <v>783</v>
      </c>
      <c r="F524" s="182" t="s">
        <v>784</v>
      </c>
      <c r="G524" s="183" t="s">
        <v>151</v>
      </c>
      <c r="H524" s="184">
        <v>259.858</v>
      </c>
      <c r="I524" s="185"/>
      <c r="J524" s="186">
        <f>ROUND(I524*H524,2)</f>
        <v>0</v>
      </c>
      <c r="K524" s="187"/>
      <c r="L524" s="38"/>
      <c r="M524" s="188" t="s">
        <v>1</v>
      </c>
      <c r="N524" s="189" t="s">
        <v>38</v>
      </c>
      <c r="O524" s="76"/>
      <c r="P524" s="190">
        <f>O524*H524</f>
        <v>0</v>
      </c>
      <c r="Q524" s="190">
        <v>0.059839999999999997</v>
      </c>
      <c r="R524" s="190">
        <f>Q524*H524</f>
        <v>15.54990272</v>
      </c>
      <c r="S524" s="190">
        <v>0</v>
      </c>
      <c r="T524" s="191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92" t="s">
        <v>239</v>
      </c>
      <c r="AT524" s="192" t="s">
        <v>148</v>
      </c>
      <c r="AU524" s="192" t="s">
        <v>82</v>
      </c>
      <c r="AY524" s="18" t="s">
        <v>146</v>
      </c>
      <c r="BE524" s="193">
        <f>IF(N524="základní",J524,0)</f>
        <v>0</v>
      </c>
      <c r="BF524" s="193">
        <f>IF(N524="snížená",J524,0)</f>
        <v>0</v>
      </c>
      <c r="BG524" s="193">
        <f>IF(N524="zákl. přenesená",J524,0)</f>
        <v>0</v>
      </c>
      <c r="BH524" s="193">
        <f>IF(N524="sníž. přenesená",J524,0)</f>
        <v>0</v>
      </c>
      <c r="BI524" s="193">
        <f>IF(N524="nulová",J524,0)</f>
        <v>0</v>
      </c>
      <c r="BJ524" s="18" t="s">
        <v>80</v>
      </c>
      <c r="BK524" s="193">
        <f>ROUND(I524*H524,2)</f>
        <v>0</v>
      </c>
      <c r="BL524" s="18" t="s">
        <v>239</v>
      </c>
      <c r="BM524" s="192" t="s">
        <v>785</v>
      </c>
    </row>
    <row r="525" s="13" customFormat="1">
      <c r="A525" s="13"/>
      <c r="B525" s="194"/>
      <c r="C525" s="13"/>
      <c r="D525" s="195" t="s">
        <v>154</v>
      </c>
      <c r="E525" s="196" t="s">
        <v>1</v>
      </c>
      <c r="F525" s="197" t="s">
        <v>786</v>
      </c>
      <c r="G525" s="13"/>
      <c r="H525" s="198">
        <v>174.583</v>
      </c>
      <c r="I525" s="199"/>
      <c r="J525" s="13"/>
      <c r="K525" s="13"/>
      <c r="L525" s="194"/>
      <c r="M525" s="200"/>
      <c r="N525" s="201"/>
      <c r="O525" s="201"/>
      <c r="P525" s="201"/>
      <c r="Q525" s="201"/>
      <c r="R525" s="201"/>
      <c r="S525" s="201"/>
      <c r="T525" s="20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96" t="s">
        <v>154</v>
      </c>
      <c r="AU525" s="196" t="s">
        <v>82</v>
      </c>
      <c r="AV525" s="13" t="s">
        <v>82</v>
      </c>
      <c r="AW525" s="13" t="s">
        <v>30</v>
      </c>
      <c r="AX525" s="13" t="s">
        <v>73</v>
      </c>
      <c r="AY525" s="196" t="s">
        <v>146</v>
      </c>
    </row>
    <row r="526" s="13" customFormat="1">
      <c r="A526" s="13"/>
      <c r="B526" s="194"/>
      <c r="C526" s="13"/>
      <c r="D526" s="195" t="s">
        <v>154</v>
      </c>
      <c r="E526" s="196" t="s">
        <v>1</v>
      </c>
      <c r="F526" s="197" t="s">
        <v>787</v>
      </c>
      <c r="G526" s="13"/>
      <c r="H526" s="198">
        <v>85.275000000000006</v>
      </c>
      <c r="I526" s="199"/>
      <c r="J526" s="13"/>
      <c r="K526" s="13"/>
      <c r="L526" s="194"/>
      <c r="M526" s="200"/>
      <c r="N526" s="201"/>
      <c r="O526" s="201"/>
      <c r="P526" s="201"/>
      <c r="Q526" s="201"/>
      <c r="R526" s="201"/>
      <c r="S526" s="201"/>
      <c r="T526" s="20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6" t="s">
        <v>154</v>
      </c>
      <c r="AU526" s="196" t="s">
        <v>82</v>
      </c>
      <c r="AV526" s="13" t="s">
        <v>82</v>
      </c>
      <c r="AW526" s="13" t="s">
        <v>30</v>
      </c>
      <c r="AX526" s="13" t="s">
        <v>73</v>
      </c>
      <c r="AY526" s="196" t="s">
        <v>146</v>
      </c>
    </row>
    <row r="527" s="14" customFormat="1">
      <c r="A527" s="14"/>
      <c r="B527" s="203"/>
      <c r="C527" s="14"/>
      <c r="D527" s="195" t="s">
        <v>154</v>
      </c>
      <c r="E527" s="204" t="s">
        <v>1</v>
      </c>
      <c r="F527" s="205" t="s">
        <v>167</v>
      </c>
      <c r="G527" s="14"/>
      <c r="H527" s="206">
        <v>259.858</v>
      </c>
      <c r="I527" s="207"/>
      <c r="J527" s="14"/>
      <c r="K527" s="14"/>
      <c r="L527" s="203"/>
      <c r="M527" s="208"/>
      <c r="N527" s="209"/>
      <c r="O527" s="209"/>
      <c r="P527" s="209"/>
      <c r="Q527" s="209"/>
      <c r="R527" s="209"/>
      <c r="S527" s="209"/>
      <c r="T527" s="21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04" t="s">
        <v>154</v>
      </c>
      <c r="AU527" s="204" t="s">
        <v>82</v>
      </c>
      <c r="AV527" s="14" t="s">
        <v>152</v>
      </c>
      <c r="AW527" s="14" t="s">
        <v>30</v>
      </c>
      <c r="AX527" s="14" t="s">
        <v>80</v>
      </c>
      <c r="AY527" s="204" t="s">
        <v>146</v>
      </c>
    </row>
    <row r="528" s="2" customFormat="1" ht="78" customHeight="1">
      <c r="A528" s="37"/>
      <c r="B528" s="179"/>
      <c r="C528" s="180" t="s">
        <v>788</v>
      </c>
      <c r="D528" s="180" t="s">
        <v>148</v>
      </c>
      <c r="E528" s="181" t="s">
        <v>789</v>
      </c>
      <c r="F528" s="182" t="s">
        <v>790</v>
      </c>
      <c r="G528" s="183" t="s">
        <v>151</v>
      </c>
      <c r="H528" s="184">
        <v>21.399999999999999</v>
      </c>
      <c r="I528" s="185"/>
      <c r="J528" s="186">
        <f>ROUND(I528*H528,2)</f>
        <v>0</v>
      </c>
      <c r="K528" s="187"/>
      <c r="L528" s="38"/>
      <c r="M528" s="188" t="s">
        <v>1</v>
      </c>
      <c r="N528" s="189" t="s">
        <v>38</v>
      </c>
      <c r="O528" s="76"/>
      <c r="P528" s="190">
        <f>O528*H528</f>
        <v>0</v>
      </c>
      <c r="Q528" s="190">
        <v>0.011820000000000001</v>
      </c>
      <c r="R528" s="190">
        <f>Q528*H528</f>
        <v>0.25294800000000001</v>
      </c>
      <c r="S528" s="190">
        <v>0</v>
      </c>
      <c r="T528" s="191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2" t="s">
        <v>239</v>
      </c>
      <c r="AT528" s="192" t="s">
        <v>148</v>
      </c>
      <c r="AU528" s="192" t="s">
        <v>82</v>
      </c>
      <c r="AY528" s="18" t="s">
        <v>146</v>
      </c>
      <c r="BE528" s="193">
        <f>IF(N528="základní",J528,0)</f>
        <v>0</v>
      </c>
      <c r="BF528" s="193">
        <f>IF(N528="snížená",J528,0)</f>
        <v>0</v>
      </c>
      <c r="BG528" s="193">
        <f>IF(N528="zákl. přenesená",J528,0)</f>
        <v>0</v>
      </c>
      <c r="BH528" s="193">
        <f>IF(N528="sníž. přenesená",J528,0)</f>
        <v>0</v>
      </c>
      <c r="BI528" s="193">
        <f>IF(N528="nulová",J528,0)</f>
        <v>0</v>
      </c>
      <c r="BJ528" s="18" t="s">
        <v>80</v>
      </c>
      <c r="BK528" s="193">
        <f>ROUND(I528*H528,2)</f>
        <v>0</v>
      </c>
      <c r="BL528" s="18" t="s">
        <v>239</v>
      </c>
      <c r="BM528" s="192" t="s">
        <v>791</v>
      </c>
    </row>
    <row r="529" s="13" customFormat="1">
      <c r="A529" s="13"/>
      <c r="B529" s="194"/>
      <c r="C529" s="13"/>
      <c r="D529" s="195" t="s">
        <v>154</v>
      </c>
      <c r="E529" s="196" t="s">
        <v>1</v>
      </c>
      <c r="F529" s="197" t="s">
        <v>792</v>
      </c>
      <c r="G529" s="13"/>
      <c r="H529" s="198">
        <v>21.399999999999999</v>
      </c>
      <c r="I529" s="199"/>
      <c r="J529" s="13"/>
      <c r="K529" s="13"/>
      <c r="L529" s="194"/>
      <c r="M529" s="200"/>
      <c r="N529" s="201"/>
      <c r="O529" s="201"/>
      <c r="P529" s="201"/>
      <c r="Q529" s="201"/>
      <c r="R529" s="201"/>
      <c r="S529" s="201"/>
      <c r="T529" s="20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6" t="s">
        <v>154</v>
      </c>
      <c r="AU529" s="196" t="s">
        <v>82</v>
      </c>
      <c r="AV529" s="13" t="s">
        <v>82</v>
      </c>
      <c r="AW529" s="13" t="s">
        <v>30</v>
      </c>
      <c r="AX529" s="13" t="s">
        <v>80</v>
      </c>
      <c r="AY529" s="196" t="s">
        <v>146</v>
      </c>
    </row>
    <row r="530" s="2" customFormat="1" ht="49.05" customHeight="1">
      <c r="A530" s="37"/>
      <c r="B530" s="179"/>
      <c r="C530" s="180" t="s">
        <v>793</v>
      </c>
      <c r="D530" s="180" t="s">
        <v>148</v>
      </c>
      <c r="E530" s="181" t="s">
        <v>794</v>
      </c>
      <c r="F530" s="182" t="s">
        <v>795</v>
      </c>
      <c r="G530" s="183" t="s">
        <v>151</v>
      </c>
      <c r="H530" s="184">
        <v>105.5</v>
      </c>
      <c r="I530" s="185"/>
      <c r="J530" s="186">
        <f>ROUND(I530*H530,2)</f>
        <v>0</v>
      </c>
      <c r="K530" s="187"/>
      <c r="L530" s="38"/>
      <c r="M530" s="188" t="s">
        <v>1</v>
      </c>
      <c r="N530" s="189" t="s">
        <v>38</v>
      </c>
      <c r="O530" s="76"/>
      <c r="P530" s="190">
        <f>O530*H530</f>
        <v>0</v>
      </c>
      <c r="Q530" s="190">
        <v>0.027900000000000001</v>
      </c>
      <c r="R530" s="190">
        <f>Q530*H530</f>
        <v>2.9434500000000003</v>
      </c>
      <c r="S530" s="190">
        <v>0</v>
      </c>
      <c r="T530" s="191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2" t="s">
        <v>239</v>
      </c>
      <c r="AT530" s="192" t="s">
        <v>148</v>
      </c>
      <c r="AU530" s="192" t="s">
        <v>82</v>
      </c>
      <c r="AY530" s="18" t="s">
        <v>146</v>
      </c>
      <c r="BE530" s="193">
        <f>IF(N530="základní",J530,0)</f>
        <v>0</v>
      </c>
      <c r="BF530" s="193">
        <f>IF(N530="snížená",J530,0)</f>
        <v>0</v>
      </c>
      <c r="BG530" s="193">
        <f>IF(N530="zákl. přenesená",J530,0)</f>
        <v>0</v>
      </c>
      <c r="BH530" s="193">
        <f>IF(N530="sníž. přenesená",J530,0)</f>
        <v>0</v>
      </c>
      <c r="BI530" s="193">
        <f>IF(N530="nulová",J530,0)</f>
        <v>0</v>
      </c>
      <c r="BJ530" s="18" t="s">
        <v>80</v>
      </c>
      <c r="BK530" s="193">
        <f>ROUND(I530*H530,2)</f>
        <v>0</v>
      </c>
      <c r="BL530" s="18" t="s">
        <v>239</v>
      </c>
      <c r="BM530" s="192" t="s">
        <v>796</v>
      </c>
    </row>
    <row r="531" s="13" customFormat="1">
      <c r="A531" s="13"/>
      <c r="B531" s="194"/>
      <c r="C531" s="13"/>
      <c r="D531" s="195" t="s">
        <v>154</v>
      </c>
      <c r="E531" s="196" t="s">
        <v>1</v>
      </c>
      <c r="F531" s="197" t="s">
        <v>797</v>
      </c>
      <c r="G531" s="13"/>
      <c r="H531" s="198">
        <v>66.635000000000005</v>
      </c>
      <c r="I531" s="199"/>
      <c r="J531" s="13"/>
      <c r="K531" s="13"/>
      <c r="L531" s="194"/>
      <c r="M531" s="200"/>
      <c r="N531" s="201"/>
      <c r="O531" s="201"/>
      <c r="P531" s="201"/>
      <c r="Q531" s="201"/>
      <c r="R531" s="201"/>
      <c r="S531" s="201"/>
      <c r="T531" s="20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6" t="s">
        <v>154</v>
      </c>
      <c r="AU531" s="196" t="s">
        <v>82</v>
      </c>
      <c r="AV531" s="13" t="s">
        <v>82</v>
      </c>
      <c r="AW531" s="13" t="s">
        <v>30</v>
      </c>
      <c r="AX531" s="13" t="s">
        <v>73</v>
      </c>
      <c r="AY531" s="196" t="s">
        <v>146</v>
      </c>
    </row>
    <row r="532" s="13" customFormat="1">
      <c r="A532" s="13"/>
      <c r="B532" s="194"/>
      <c r="C532" s="13"/>
      <c r="D532" s="195" t="s">
        <v>154</v>
      </c>
      <c r="E532" s="196" t="s">
        <v>1</v>
      </c>
      <c r="F532" s="197" t="s">
        <v>798</v>
      </c>
      <c r="G532" s="13"/>
      <c r="H532" s="198">
        <v>38.865000000000002</v>
      </c>
      <c r="I532" s="199"/>
      <c r="J532" s="13"/>
      <c r="K532" s="13"/>
      <c r="L532" s="194"/>
      <c r="M532" s="200"/>
      <c r="N532" s="201"/>
      <c r="O532" s="201"/>
      <c r="P532" s="201"/>
      <c r="Q532" s="201"/>
      <c r="R532" s="201"/>
      <c r="S532" s="201"/>
      <c r="T532" s="20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6" t="s">
        <v>154</v>
      </c>
      <c r="AU532" s="196" t="s">
        <v>82</v>
      </c>
      <c r="AV532" s="13" t="s">
        <v>82</v>
      </c>
      <c r="AW532" s="13" t="s">
        <v>30</v>
      </c>
      <c r="AX532" s="13" t="s">
        <v>73</v>
      </c>
      <c r="AY532" s="196" t="s">
        <v>146</v>
      </c>
    </row>
    <row r="533" s="14" customFormat="1">
      <c r="A533" s="14"/>
      <c r="B533" s="203"/>
      <c r="C533" s="14"/>
      <c r="D533" s="195" t="s">
        <v>154</v>
      </c>
      <c r="E533" s="204" t="s">
        <v>1</v>
      </c>
      <c r="F533" s="205" t="s">
        <v>167</v>
      </c>
      <c r="G533" s="14"/>
      <c r="H533" s="206">
        <v>105.5</v>
      </c>
      <c r="I533" s="207"/>
      <c r="J533" s="14"/>
      <c r="K533" s="14"/>
      <c r="L533" s="203"/>
      <c r="M533" s="208"/>
      <c r="N533" s="209"/>
      <c r="O533" s="209"/>
      <c r="P533" s="209"/>
      <c r="Q533" s="209"/>
      <c r="R533" s="209"/>
      <c r="S533" s="209"/>
      <c r="T533" s="21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4" t="s">
        <v>154</v>
      </c>
      <c r="AU533" s="204" t="s">
        <v>82</v>
      </c>
      <c r="AV533" s="14" t="s">
        <v>152</v>
      </c>
      <c r="AW533" s="14" t="s">
        <v>30</v>
      </c>
      <c r="AX533" s="14" t="s">
        <v>80</v>
      </c>
      <c r="AY533" s="204" t="s">
        <v>146</v>
      </c>
    </row>
    <row r="534" s="2" customFormat="1" ht="49.05" customHeight="1">
      <c r="A534" s="37"/>
      <c r="B534" s="179"/>
      <c r="C534" s="180" t="s">
        <v>799</v>
      </c>
      <c r="D534" s="180" t="s">
        <v>148</v>
      </c>
      <c r="E534" s="181" t="s">
        <v>800</v>
      </c>
      <c r="F534" s="182" t="s">
        <v>801</v>
      </c>
      <c r="G534" s="183" t="s">
        <v>151</v>
      </c>
      <c r="H534" s="184">
        <v>39.5</v>
      </c>
      <c r="I534" s="185"/>
      <c r="J534" s="186">
        <f>ROUND(I534*H534,2)</f>
        <v>0</v>
      </c>
      <c r="K534" s="187"/>
      <c r="L534" s="38"/>
      <c r="M534" s="188" t="s">
        <v>1</v>
      </c>
      <c r="N534" s="189" t="s">
        <v>38</v>
      </c>
      <c r="O534" s="76"/>
      <c r="P534" s="190">
        <f>O534*H534</f>
        <v>0</v>
      </c>
      <c r="Q534" s="190">
        <v>0.027900000000000001</v>
      </c>
      <c r="R534" s="190">
        <f>Q534*H534</f>
        <v>1.10205</v>
      </c>
      <c r="S534" s="190">
        <v>0</v>
      </c>
      <c r="T534" s="191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92" t="s">
        <v>239</v>
      </c>
      <c r="AT534" s="192" t="s">
        <v>148</v>
      </c>
      <c r="AU534" s="192" t="s">
        <v>82</v>
      </c>
      <c r="AY534" s="18" t="s">
        <v>146</v>
      </c>
      <c r="BE534" s="193">
        <f>IF(N534="základní",J534,0)</f>
        <v>0</v>
      </c>
      <c r="BF534" s="193">
        <f>IF(N534="snížená",J534,0)</f>
        <v>0</v>
      </c>
      <c r="BG534" s="193">
        <f>IF(N534="zákl. přenesená",J534,0)</f>
        <v>0</v>
      </c>
      <c r="BH534" s="193">
        <f>IF(N534="sníž. přenesená",J534,0)</f>
        <v>0</v>
      </c>
      <c r="BI534" s="193">
        <f>IF(N534="nulová",J534,0)</f>
        <v>0</v>
      </c>
      <c r="BJ534" s="18" t="s">
        <v>80</v>
      </c>
      <c r="BK534" s="193">
        <f>ROUND(I534*H534,2)</f>
        <v>0</v>
      </c>
      <c r="BL534" s="18" t="s">
        <v>239</v>
      </c>
      <c r="BM534" s="192" t="s">
        <v>802</v>
      </c>
    </row>
    <row r="535" s="13" customFormat="1">
      <c r="A535" s="13"/>
      <c r="B535" s="194"/>
      <c r="C535" s="13"/>
      <c r="D535" s="195" t="s">
        <v>154</v>
      </c>
      <c r="E535" s="196" t="s">
        <v>1</v>
      </c>
      <c r="F535" s="197" t="s">
        <v>803</v>
      </c>
      <c r="G535" s="13"/>
      <c r="H535" s="198">
        <v>39.5</v>
      </c>
      <c r="I535" s="199"/>
      <c r="J535" s="13"/>
      <c r="K535" s="13"/>
      <c r="L535" s="194"/>
      <c r="M535" s="200"/>
      <c r="N535" s="201"/>
      <c r="O535" s="201"/>
      <c r="P535" s="201"/>
      <c r="Q535" s="201"/>
      <c r="R535" s="201"/>
      <c r="S535" s="201"/>
      <c r="T535" s="20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6" t="s">
        <v>154</v>
      </c>
      <c r="AU535" s="196" t="s">
        <v>82</v>
      </c>
      <c r="AV535" s="13" t="s">
        <v>82</v>
      </c>
      <c r="AW535" s="13" t="s">
        <v>30</v>
      </c>
      <c r="AX535" s="13" t="s">
        <v>80</v>
      </c>
      <c r="AY535" s="196" t="s">
        <v>146</v>
      </c>
    </row>
    <row r="536" s="2" customFormat="1" ht="55.5" customHeight="1">
      <c r="A536" s="37"/>
      <c r="B536" s="179"/>
      <c r="C536" s="180" t="s">
        <v>804</v>
      </c>
      <c r="D536" s="180" t="s">
        <v>148</v>
      </c>
      <c r="E536" s="181" t="s">
        <v>805</v>
      </c>
      <c r="F536" s="182" t="s">
        <v>806</v>
      </c>
      <c r="G536" s="183" t="s">
        <v>151</v>
      </c>
      <c r="H536" s="184">
        <v>5.9000000000000004</v>
      </c>
      <c r="I536" s="185"/>
      <c r="J536" s="186">
        <f>ROUND(I536*H536,2)</f>
        <v>0</v>
      </c>
      <c r="K536" s="187"/>
      <c r="L536" s="38"/>
      <c r="M536" s="188" t="s">
        <v>1</v>
      </c>
      <c r="N536" s="189" t="s">
        <v>38</v>
      </c>
      <c r="O536" s="76"/>
      <c r="P536" s="190">
        <f>O536*H536</f>
        <v>0</v>
      </c>
      <c r="Q536" s="190">
        <v>0.012200000000000001</v>
      </c>
      <c r="R536" s="190">
        <f>Q536*H536</f>
        <v>0.071980000000000002</v>
      </c>
      <c r="S536" s="190">
        <v>0</v>
      </c>
      <c r="T536" s="191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92" t="s">
        <v>239</v>
      </c>
      <c r="AT536" s="192" t="s">
        <v>148</v>
      </c>
      <c r="AU536" s="192" t="s">
        <v>82</v>
      </c>
      <c r="AY536" s="18" t="s">
        <v>146</v>
      </c>
      <c r="BE536" s="193">
        <f>IF(N536="základní",J536,0)</f>
        <v>0</v>
      </c>
      <c r="BF536" s="193">
        <f>IF(N536="snížená",J536,0)</f>
        <v>0</v>
      </c>
      <c r="BG536" s="193">
        <f>IF(N536="zákl. přenesená",J536,0)</f>
        <v>0</v>
      </c>
      <c r="BH536" s="193">
        <f>IF(N536="sníž. přenesená",J536,0)</f>
        <v>0</v>
      </c>
      <c r="BI536" s="193">
        <f>IF(N536="nulová",J536,0)</f>
        <v>0</v>
      </c>
      <c r="BJ536" s="18" t="s">
        <v>80</v>
      </c>
      <c r="BK536" s="193">
        <f>ROUND(I536*H536,2)</f>
        <v>0</v>
      </c>
      <c r="BL536" s="18" t="s">
        <v>239</v>
      </c>
      <c r="BM536" s="192" t="s">
        <v>807</v>
      </c>
    </row>
    <row r="537" s="15" customFormat="1">
      <c r="A537" s="15"/>
      <c r="B537" s="211"/>
      <c r="C537" s="15"/>
      <c r="D537" s="195" t="s">
        <v>154</v>
      </c>
      <c r="E537" s="212" t="s">
        <v>1</v>
      </c>
      <c r="F537" s="213" t="s">
        <v>808</v>
      </c>
      <c r="G537" s="15"/>
      <c r="H537" s="212" t="s">
        <v>1</v>
      </c>
      <c r="I537" s="214"/>
      <c r="J537" s="15"/>
      <c r="K537" s="15"/>
      <c r="L537" s="211"/>
      <c r="M537" s="215"/>
      <c r="N537" s="216"/>
      <c r="O537" s="216"/>
      <c r="P537" s="216"/>
      <c r="Q537" s="216"/>
      <c r="R537" s="216"/>
      <c r="S537" s="216"/>
      <c r="T537" s="217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12" t="s">
        <v>154</v>
      </c>
      <c r="AU537" s="212" t="s">
        <v>82</v>
      </c>
      <c r="AV537" s="15" t="s">
        <v>80</v>
      </c>
      <c r="AW537" s="15" t="s">
        <v>30</v>
      </c>
      <c r="AX537" s="15" t="s">
        <v>73</v>
      </c>
      <c r="AY537" s="212" t="s">
        <v>146</v>
      </c>
    </row>
    <row r="538" s="15" customFormat="1">
      <c r="A538" s="15"/>
      <c r="B538" s="211"/>
      <c r="C538" s="15"/>
      <c r="D538" s="195" t="s">
        <v>154</v>
      </c>
      <c r="E538" s="212" t="s">
        <v>1</v>
      </c>
      <c r="F538" s="213" t="s">
        <v>809</v>
      </c>
      <c r="G538" s="15"/>
      <c r="H538" s="212" t="s">
        <v>1</v>
      </c>
      <c r="I538" s="214"/>
      <c r="J538" s="15"/>
      <c r="K538" s="15"/>
      <c r="L538" s="211"/>
      <c r="M538" s="215"/>
      <c r="N538" s="216"/>
      <c r="O538" s="216"/>
      <c r="P538" s="216"/>
      <c r="Q538" s="216"/>
      <c r="R538" s="216"/>
      <c r="S538" s="216"/>
      <c r="T538" s="217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12" t="s">
        <v>154</v>
      </c>
      <c r="AU538" s="212" t="s">
        <v>82</v>
      </c>
      <c r="AV538" s="15" t="s">
        <v>80</v>
      </c>
      <c r="AW538" s="15" t="s">
        <v>30</v>
      </c>
      <c r="AX538" s="15" t="s">
        <v>73</v>
      </c>
      <c r="AY538" s="212" t="s">
        <v>146</v>
      </c>
    </row>
    <row r="539" s="13" customFormat="1">
      <c r="A539" s="13"/>
      <c r="B539" s="194"/>
      <c r="C539" s="13"/>
      <c r="D539" s="195" t="s">
        <v>154</v>
      </c>
      <c r="E539" s="196" t="s">
        <v>1</v>
      </c>
      <c r="F539" s="197" t="s">
        <v>810</v>
      </c>
      <c r="G539" s="13"/>
      <c r="H539" s="198">
        <v>5.9000000000000004</v>
      </c>
      <c r="I539" s="199"/>
      <c r="J539" s="13"/>
      <c r="K539" s="13"/>
      <c r="L539" s="194"/>
      <c r="M539" s="200"/>
      <c r="N539" s="201"/>
      <c r="O539" s="201"/>
      <c r="P539" s="201"/>
      <c r="Q539" s="201"/>
      <c r="R539" s="201"/>
      <c r="S539" s="201"/>
      <c r="T539" s="20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6" t="s">
        <v>154</v>
      </c>
      <c r="AU539" s="196" t="s">
        <v>82</v>
      </c>
      <c r="AV539" s="13" t="s">
        <v>82</v>
      </c>
      <c r="AW539" s="13" t="s">
        <v>30</v>
      </c>
      <c r="AX539" s="13" t="s">
        <v>80</v>
      </c>
      <c r="AY539" s="196" t="s">
        <v>146</v>
      </c>
    </row>
    <row r="540" s="2" customFormat="1" ht="62.7" customHeight="1">
      <c r="A540" s="37"/>
      <c r="B540" s="179"/>
      <c r="C540" s="180" t="s">
        <v>811</v>
      </c>
      <c r="D540" s="180" t="s">
        <v>148</v>
      </c>
      <c r="E540" s="181" t="s">
        <v>812</v>
      </c>
      <c r="F540" s="182" t="s">
        <v>813</v>
      </c>
      <c r="G540" s="183" t="s">
        <v>151</v>
      </c>
      <c r="H540" s="184">
        <v>218.80000000000001</v>
      </c>
      <c r="I540" s="185"/>
      <c r="J540" s="186">
        <f>ROUND(I540*H540,2)</f>
        <v>0</v>
      </c>
      <c r="K540" s="187"/>
      <c r="L540" s="38"/>
      <c r="M540" s="188" t="s">
        <v>1</v>
      </c>
      <c r="N540" s="189" t="s">
        <v>38</v>
      </c>
      <c r="O540" s="76"/>
      <c r="P540" s="190">
        <f>O540*H540</f>
        <v>0</v>
      </c>
      <c r="Q540" s="190">
        <v>0.01385</v>
      </c>
      <c r="R540" s="190">
        <f>Q540*H540</f>
        <v>3.0303800000000001</v>
      </c>
      <c r="S540" s="190">
        <v>0</v>
      </c>
      <c r="T540" s="191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2" t="s">
        <v>239</v>
      </c>
      <c r="AT540" s="192" t="s">
        <v>148</v>
      </c>
      <c r="AU540" s="192" t="s">
        <v>82</v>
      </c>
      <c r="AY540" s="18" t="s">
        <v>146</v>
      </c>
      <c r="BE540" s="193">
        <f>IF(N540="základní",J540,0)</f>
        <v>0</v>
      </c>
      <c r="BF540" s="193">
        <f>IF(N540="snížená",J540,0)</f>
        <v>0</v>
      </c>
      <c r="BG540" s="193">
        <f>IF(N540="zákl. přenesená",J540,0)</f>
        <v>0</v>
      </c>
      <c r="BH540" s="193">
        <f>IF(N540="sníž. přenesená",J540,0)</f>
        <v>0</v>
      </c>
      <c r="BI540" s="193">
        <f>IF(N540="nulová",J540,0)</f>
        <v>0</v>
      </c>
      <c r="BJ540" s="18" t="s">
        <v>80</v>
      </c>
      <c r="BK540" s="193">
        <f>ROUND(I540*H540,2)</f>
        <v>0</v>
      </c>
      <c r="BL540" s="18" t="s">
        <v>239</v>
      </c>
      <c r="BM540" s="192" t="s">
        <v>814</v>
      </c>
    </row>
    <row r="541" s="15" customFormat="1">
      <c r="A541" s="15"/>
      <c r="B541" s="211"/>
      <c r="C541" s="15"/>
      <c r="D541" s="195" t="s">
        <v>154</v>
      </c>
      <c r="E541" s="212" t="s">
        <v>1</v>
      </c>
      <c r="F541" s="213" t="s">
        <v>808</v>
      </c>
      <c r="G541" s="15"/>
      <c r="H541" s="212" t="s">
        <v>1</v>
      </c>
      <c r="I541" s="214"/>
      <c r="J541" s="15"/>
      <c r="K541" s="15"/>
      <c r="L541" s="211"/>
      <c r="M541" s="215"/>
      <c r="N541" s="216"/>
      <c r="O541" s="216"/>
      <c r="P541" s="216"/>
      <c r="Q541" s="216"/>
      <c r="R541" s="216"/>
      <c r="S541" s="216"/>
      <c r="T541" s="217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12" t="s">
        <v>154</v>
      </c>
      <c r="AU541" s="212" t="s">
        <v>82</v>
      </c>
      <c r="AV541" s="15" t="s">
        <v>80</v>
      </c>
      <c r="AW541" s="15" t="s">
        <v>30</v>
      </c>
      <c r="AX541" s="15" t="s">
        <v>73</v>
      </c>
      <c r="AY541" s="212" t="s">
        <v>146</v>
      </c>
    </row>
    <row r="542" s="15" customFormat="1">
      <c r="A542" s="15"/>
      <c r="B542" s="211"/>
      <c r="C542" s="15"/>
      <c r="D542" s="195" t="s">
        <v>154</v>
      </c>
      <c r="E542" s="212" t="s">
        <v>1</v>
      </c>
      <c r="F542" s="213" t="s">
        <v>815</v>
      </c>
      <c r="G542" s="15"/>
      <c r="H542" s="212" t="s">
        <v>1</v>
      </c>
      <c r="I542" s="214"/>
      <c r="J542" s="15"/>
      <c r="K542" s="15"/>
      <c r="L542" s="211"/>
      <c r="M542" s="215"/>
      <c r="N542" s="216"/>
      <c r="O542" s="216"/>
      <c r="P542" s="216"/>
      <c r="Q542" s="216"/>
      <c r="R542" s="216"/>
      <c r="S542" s="216"/>
      <c r="T542" s="217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12" t="s">
        <v>154</v>
      </c>
      <c r="AU542" s="212" t="s">
        <v>82</v>
      </c>
      <c r="AV542" s="15" t="s">
        <v>80</v>
      </c>
      <c r="AW542" s="15" t="s">
        <v>30</v>
      </c>
      <c r="AX542" s="15" t="s">
        <v>73</v>
      </c>
      <c r="AY542" s="212" t="s">
        <v>146</v>
      </c>
    </row>
    <row r="543" s="13" customFormat="1">
      <c r="A543" s="13"/>
      <c r="B543" s="194"/>
      <c r="C543" s="13"/>
      <c r="D543" s="195" t="s">
        <v>154</v>
      </c>
      <c r="E543" s="196" t="s">
        <v>1</v>
      </c>
      <c r="F543" s="197" t="s">
        <v>816</v>
      </c>
      <c r="G543" s="13"/>
      <c r="H543" s="198">
        <v>218.80000000000001</v>
      </c>
      <c r="I543" s="199"/>
      <c r="J543" s="13"/>
      <c r="K543" s="13"/>
      <c r="L543" s="194"/>
      <c r="M543" s="200"/>
      <c r="N543" s="201"/>
      <c r="O543" s="201"/>
      <c r="P543" s="201"/>
      <c r="Q543" s="201"/>
      <c r="R543" s="201"/>
      <c r="S543" s="201"/>
      <c r="T543" s="20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6" t="s">
        <v>154</v>
      </c>
      <c r="AU543" s="196" t="s">
        <v>82</v>
      </c>
      <c r="AV543" s="13" t="s">
        <v>82</v>
      </c>
      <c r="AW543" s="13" t="s">
        <v>30</v>
      </c>
      <c r="AX543" s="13" t="s">
        <v>80</v>
      </c>
      <c r="AY543" s="196" t="s">
        <v>146</v>
      </c>
    </row>
    <row r="544" s="2" customFormat="1" ht="37.8" customHeight="1">
      <c r="A544" s="37"/>
      <c r="B544" s="179"/>
      <c r="C544" s="180" t="s">
        <v>817</v>
      </c>
      <c r="D544" s="180" t="s">
        <v>148</v>
      </c>
      <c r="E544" s="181" t="s">
        <v>818</v>
      </c>
      <c r="F544" s="182" t="s">
        <v>819</v>
      </c>
      <c r="G544" s="183" t="s">
        <v>151</v>
      </c>
      <c r="H544" s="184">
        <v>353.19999999999999</v>
      </c>
      <c r="I544" s="185"/>
      <c r="J544" s="186">
        <f>ROUND(I544*H544,2)</f>
        <v>0</v>
      </c>
      <c r="K544" s="187"/>
      <c r="L544" s="38"/>
      <c r="M544" s="188" t="s">
        <v>1</v>
      </c>
      <c r="N544" s="189" t="s">
        <v>38</v>
      </c>
      <c r="O544" s="76"/>
      <c r="P544" s="190">
        <f>O544*H544</f>
        <v>0</v>
      </c>
      <c r="Q544" s="190">
        <v>0.00125</v>
      </c>
      <c r="R544" s="190">
        <f>Q544*H544</f>
        <v>0.4415</v>
      </c>
      <c r="S544" s="190">
        <v>0</v>
      </c>
      <c r="T544" s="191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92" t="s">
        <v>239</v>
      </c>
      <c r="AT544" s="192" t="s">
        <v>148</v>
      </c>
      <c r="AU544" s="192" t="s">
        <v>82</v>
      </c>
      <c r="AY544" s="18" t="s">
        <v>146</v>
      </c>
      <c r="BE544" s="193">
        <f>IF(N544="základní",J544,0)</f>
        <v>0</v>
      </c>
      <c r="BF544" s="193">
        <f>IF(N544="snížená",J544,0)</f>
        <v>0</v>
      </c>
      <c r="BG544" s="193">
        <f>IF(N544="zákl. přenesená",J544,0)</f>
        <v>0</v>
      </c>
      <c r="BH544" s="193">
        <f>IF(N544="sníž. přenesená",J544,0)</f>
        <v>0</v>
      </c>
      <c r="BI544" s="193">
        <f>IF(N544="nulová",J544,0)</f>
        <v>0</v>
      </c>
      <c r="BJ544" s="18" t="s">
        <v>80</v>
      </c>
      <c r="BK544" s="193">
        <f>ROUND(I544*H544,2)</f>
        <v>0</v>
      </c>
      <c r="BL544" s="18" t="s">
        <v>239</v>
      </c>
      <c r="BM544" s="192" t="s">
        <v>820</v>
      </c>
    </row>
    <row r="545" s="15" customFormat="1">
      <c r="A545" s="15"/>
      <c r="B545" s="211"/>
      <c r="C545" s="15"/>
      <c r="D545" s="195" t="s">
        <v>154</v>
      </c>
      <c r="E545" s="212" t="s">
        <v>1</v>
      </c>
      <c r="F545" s="213" t="s">
        <v>821</v>
      </c>
      <c r="G545" s="15"/>
      <c r="H545" s="212" t="s">
        <v>1</v>
      </c>
      <c r="I545" s="214"/>
      <c r="J545" s="15"/>
      <c r="K545" s="15"/>
      <c r="L545" s="211"/>
      <c r="M545" s="215"/>
      <c r="N545" s="216"/>
      <c r="O545" s="216"/>
      <c r="P545" s="216"/>
      <c r="Q545" s="216"/>
      <c r="R545" s="216"/>
      <c r="S545" s="216"/>
      <c r="T545" s="21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12" t="s">
        <v>154</v>
      </c>
      <c r="AU545" s="212" t="s">
        <v>82</v>
      </c>
      <c r="AV545" s="15" t="s">
        <v>80</v>
      </c>
      <c r="AW545" s="15" t="s">
        <v>30</v>
      </c>
      <c r="AX545" s="15" t="s">
        <v>73</v>
      </c>
      <c r="AY545" s="212" t="s">
        <v>146</v>
      </c>
    </row>
    <row r="546" s="15" customFormat="1">
      <c r="A546" s="15"/>
      <c r="B546" s="211"/>
      <c r="C546" s="15"/>
      <c r="D546" s="195" t="s">
        <v>154</v>
      </c>
      <c r="E546" s="212" t="s">
        <v>1</v>
      </c>
      <c r="F546" s="213" t="s">
        <v>822</v>
      </c>
      <c r="G546" s="15"/>
      <c r="H546" s="212" t="s">
        <v>1</v>
      </c>
      <c r="I546" s="214"/>
      <c r="J546" s="15"/>
      <c r="K546" s="15"/>
      <c r="L546" s="211"/>
      <c r="M546" s="215"/>
      <c r="N546" s="216"/>
      <c r="O546" s="216"/>
      <c r="P546" s="216"/>
      <c r="Q546" s="216"/>
      <c r="R546" s="216"/>
      <c r="S546" s="216"/>
      <c r="T546" s="217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12" t="s">
        <v>154</v>
      </c>
      <c r="AU546" s="212" t="s">
        <v>82</v>
      </c>
      <c r="AV546" s="15" t="s">
        <v>80</v>
      </c>
      <c r="AW546" s="15" t="s">
        <v>30</v>
      </c>
      <c r="AX546" s="15" t="s">
        <v>73</v>
      </c>
      <c r="AY546" s="212" t="s">
        <v>146</v>
      </c>
    </row>
    <row r="547" s="13" customFormat="1">
      <c r="A547" s="13"/>
      <c r="B547" s="194"/>
      <c r="C547" s="13"/>
      <c r="D547" s="195" t="s">
        <v>154</v>
      </c>
      <c r="E547" s="196" t="s">
        <v>1</v>
      </c>
      <c r="F547" s="197" t="s">
        <v>823</v>
      </c>
      <c r="G547" s="13"/>
      <c r="H547" s="198">
        <v>353.19999999999999</v>
      </c>
      <c r="I547" s="199"/>
      <c r="J547" s="13"/>
      <c r="K547" s="13"/>
      <c r="L547" s="194"/>
      <c r="M547" s="200"/>
      <c r="N547" s="201"/>
      <c r="O547" s="201"/>
      <c r="P547" s="201"/>
      <c r="Q547" s="201"/>
      <c r="R547" s="201"/>
      <c r="S547" s="201"/>
      <c r="T547" s="20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6" t="s">
        <v>154</v>
      </c>
      <c r="AU547" s="196" t="s">
        <v>82</v>
      </c>
      <c r="AV547" s="13" t="s">
        <v>82</v>
      </c>
      <c r="AW547" s="13" t="s">
        <v>30</v>
      </c>
      <c r="AX547" s="13" t="s">
        <v>80</v>
      </c>
      <c r="AY547" s="196" t="s">
        <v>146</v>
      </c>
    </row>
    <row r="548" s="2" customFormat="1" ht="55.5" customHeight="1">
      <c r="A548" s="37"/>
      <c r="B548" s="179"/>
      <c r="C548" s="218" t="s">
        <v>824</v>
      </c>
      <c r="D548" s="218" t="s">
        <v>209</v>
      </c>
      <c r="E548" s="219" t="s">
        <v>825</v>
      </c>
      <c r="F548" s="220" t="s">
        <v>826</v>
      </c>
      <c r="G548" s="221" t="s">
        <v>151</v>
      </c>
      <c r="H548" s="222">
        <v>388.51999999999998</v>
      </c>
      <c r="I548" s="223"/>
      <c r="J548" s="224">
        <f>ROUND(I548*H548,2)</f>
        <v>0</v>
      </c>
      <c r="K548" s="225"/>
      <c r="L548" s="226"/>
      <c r="M548" s="227" t="s">
        <v>1</v>
      </c>
      <c r="N548" s="228" t="s">
        <v>38</v>
      </c>
      <c r="O548" s="76"/>
      <c r="P548" s="190">
        <f>O548*H548</f>
        <v>0</v>
      </c>
      <c r="Q548" s="190">
        <v>0.0080000000000000002</v>
      </c>
      <c r="R548" s="190">
        <f>Q548*H548</f>
        <v>3.1081599999999998</v>
      </c>
      <c r="S548" s="190">
        <v>0</v>
      </c>
      <c r="T548" s="191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2" t="s">
        <v>331</v>
      </c>
      <c r="AT548" s="192" t="s">
        <v>209</v>
      </c>
      <c r="AU548" s="192" t="s">
        <v>82</v>
      </c>
      <c r="AY548" s="18" t="s">
        <v>146</v>
      </c>
      <c r="BE548" s="193">
        <f>IF(N548="základní",J548,0)</f>
        <v>0</v>
      </c>
      <c r="BF548" s="193">
        <f>IF(N548="snížená",J548,0)</f>
        <v>0</v>
      </c>
      <c r="BG548" s="193">
        <f>IF(N548="zákl. přenesená",J548,0)</f>
        <v>0</v>
      </c>
      <c r="BH548" s="193">
        <f>IF(N548="sníž. přenesená",J548,0)</f>
        <v>0</v>
      </c>
      <c r="BI548" s="193">
        <f>IF(N548="nulová",J548,0)</f>
        <v>0</v>
      </c>
      <c r="BJ548" s="18" t="s">
        <v>80</v>
      </c>
      <c r="BK548" s="193">
        <f>ROUND(I548*H548,2)</f>
        <v>0</v>
      </c>
      <c r="BL548" s="18" t="s">
        <v>239</v>
      </c>
      <c r="BM548" s="192" t="s">
        <v>827</v>
      </c>
    </row>
    <row r="549" s="13" customFormat="1">
      <c r="A549" s="13"/>
      <c r="B549" s="194"/>
      <c r="C549" s="13"/>
      <c r="D549" s="195" t="s">
        <v>154</v>
      </c>
      <c r="E549" s="196" t="s">
        <v>1</v>
      </c>
      <c r="F549" s="197" t="s">
        <v>828</v>
      </c>
      <c r="G549" s="13"/>
      <c r="H549" s="198">
        <v>388.51999999999998</v>
      </c>
      <c r="I549" s="199"/>
      <c r="J549" s="13"/>
      <c r="K549" s="13"/>
      <c r="L549" s="194"/>
      <c r="M549" s="200"/>
      <c r="N549" s="201"/>
      <c r="O549" s="201"/>
      <c r="P549" s="201"/>
      <c r="Q549" s="201"/>
      <c r="R549" s="201"/>
      <c r="S549" s="201"/>
      <c r="T549" s="20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6" t="s">
        <v>154</v>
      </c>
      <c r="AU549" s="196" t="s">
        <v>82</v>
      </c>
      <c r="AV549" s="13" t="s">
        <v>82</v>
      </c>
      <c r="AW549" s="13" t="s">
        <v>30</v>
      </c>
      <c r="AX549" s="13" t="s">
        <v>80</v>
      </c>
      <c r="AY549" s="196" t="s">
        <v>146</v>
      </c>
    </row>
    <row r="550" s="2" customFormat="1" ht="33" customHeight="1">
      <c r="A550" s="37"/>
      <c r="B550" s="179"/>
      <c r="C550" s="180" t="s">
        <v>829</v>
      </c>
      <c r="D550" s="180" t="s">
        <v>148</v>
      </c>
      <c r="E550" s="181" t="s">
        <v>830</v>
      </c>
      <c r="F550" s="182" t="s">
        <v>831</v>
      </c>
      <c r="G550" s="183" t="s">
        <v>151</v>
      </c>
      <c r="H550" s="184">
        <v>189.09</v>
      </c>
      <c r="I550" s="185"/>
      <c r="J550" s="186">
        <f>ROUND(I550*H550,2)</f>
        <v>0</v>
      </c>
      <c r="K550" s="187"/>
      <c r="L550" s="38"/>
      <c r="M550" s="188" t="s">
        <v>1</v>
      </c>
      <c r="N550" s="189" t="s">
        <v>38</v>
      </c>
      <c r="O550" s="76"/>
      <c r="P550" s="190">
        <f>O550*H550</f>
        <v>0</v>
      </c>
      <c r="Q550" s="190">
        <v>0</v>
      </c>
      <c r="R550" s="190">
        <f>Q550*H550</f>
        <v>0</v>
      </c>
      <c r="S550" s="190">
        <v>0.010489999999999999</v>
      </c>
      <c r="T550" s="191">
        <f>S550*H550</f>
        <v>1.9835540999999999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92" t="s">
        <v>239</v>
      </c>
      <c r="AT550" s="192" t="s">
        <v>148</v>
      </c>
      <c r="AU550" s="192" t="s">
        <v>82</v>
      </c>
      <c r="AY550" s="18" t="s">
        <v>146</v>
      </c>
      <c r="BE550" s="193">
        <f>IF(N550="základní",J550,0)</f>
        <v>0</v>
      </c>
      <c r="BF550" s="193">
        <f>IF(N550="snížená",J550,0)</f>
        <v>0</v>
      </c>
      <c r="BG550" s="193">
        <f>IF(N550="zákl. přenesená",J550,0)</f>
        <v>0</v>
      </c>
      <c r="BH550" s="193">
        <f>IF(N550="sníž. přenesená",J550,0)</f>
        <v>0</v>
      </c>
      <c r="BI550" s="193">
        <f>IF(N550="nulová",J550,0)</f>
        <v>0</v>
      </c>
      <c r="BJ550" s="18" t="s">
        <v>80</v>
      </c>
      <c r="BK550" s="193">
        <f>ROUND(I550*H550,2)</f>
        <v>0</v>
      </c>
      <c r="BL550" s="18" t="s">
        <v>239</v>
      </c>
      <c r="BM550" s="192" t="s">
        <v>832</v>
      </c>
    </row>
    <row r="551" s="15" customFormat="1">
      <c r="A551" s="15"/>
      <c r="B551" s="211"/>
      <c r="C551" s="15"/>
      <c r="D551" s="195" t="s">
        <v>154</v>
      </c>
      <c r="E551" s="212" t="s">
        <v>1</v>
      </c>
      <c r="F551" s="213" t="s">
        <v>833</v>
      </c>
      <c r="G551" s="15"/>
      <c r="H551" s="212" t="s">
        <v>1</v>
      </c>
      <c r="I551" s="214"/>
      <c r="J551" s="15"/>
      <c r="K551" s="15"/>
      <c r="L551" s="211"/>
      <c r="M551" s="215"/>
      <c r="N551" s="216"/>
      <c r="O551" s="216"/>
      <c r="P551" s="216"/>
      <c r="Q551" s="216"/>
      <c r="R551" s="216"/>
      <c r="S551" s="216"/>
      <c r="T551" s="217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12" t="s">
        <v>154</v>
      </c>
      <c r="AU551" s="212" t="s">
        <v>82</v>
      </c>
      <c r="AV551" s="15" t="s">
        <v>80</v>
      </c>
      <c r="AW551" s="15" t="s">
        <v>30</v>
      </c>
      <c r="AX551" s="15" t="s">
        <v>73</v>
      </c>
      <c r="AY551" s="212" t="s">
        <v>146</v>
      </c>
    </row>
    <row r="552" s="13" customFormat="1">
      <c r="A552" s="13"/>
      <c r="B552" s="194"/>
      <c r="C552" s="13"/>
      <c r="D552" s="195" t="s">
        <v>154</v>
      </c>
      <c r="E552" s="196" t="s">
        <v>1</v>
      </c>
      <c r="F552" s="197" t="s">
        <v>834</v>
      </c>
      <c r="G552" s="13"/>
      <c r="H552" s="198">
        <v>67.602000000000004</v>
      </c>
      <c r="I552" s="199"/>
      <c r="J552" s="13"/>
      <c r="K552" s="13"/>
      <c r="L552" s="194"/>
      <c r="M552" s="200"/>
      <c r="N552" s="201"/>
      <c r="O552" s="201"/>
      <c r="P552" s="201"/>
      <c r="Q552" s="201"/>
      <c r="R552" s="201"/>
      <c r="S552" s="201"/>
      <c r="T552" s="20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6" t="s">
        <v>154</v>
      </c>
      <c r="AU552" s="196" t="s">
        <v>82</v>
      </c>
      <c r="AV552" s="13" t="s">
        <v>82</v>
      </c>
      <c r="AW552" s="13" t="s">
        <v>30</v>
      </c>
      <c r="AX552" s="13" t="s">
        <v>73</v>
      </c>
      <c r="AY552" s="196" t="s">
        <v>146</v>
      </c>
    </row>
    <row r="553" s="15" customFormat="1">
      <c r="A553" s="15"/>
      <c r="B553" s="211"/>
      <c r="C553" s="15"/>
      <c r="D553" s="195" t="s">
        <v>154</v>
      </c>
      <c r="E553" s="212" t="s">
        <v>1</v>
      </c>
      <c r="F553" s="213" t="s">
        <v>835</v>
      </c>
      <c r="G553" s="15"/>
      <c r="H553" s="212" t="s">
        <v>1</v>
      </c>
      <c r="I553" s="214"/>
      <c r="J553" s="15"/>
      <c r="K553" s="15"/>
      <c r="L553" s="211"/>
      <c r="M553" s="215"/>
      <c r="N553" s="216"/>
      <c r="O553" s="216"/>
      <c r="P553" s="216"/>
      <c r="Q553" s="216"/>
      <c r="R553" s="216"/>
      <c r="S553" s="216"/>
      <c r="T553" s="217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12" t="s">
        <v>154</v>
      </c>
      <c r="AU553" s="212" t="s">
        <v>82</v>
      </c>
      <c r="AV553" s="15" t="s">
        <v>80</v>
      </c>
      <c r="AW553" s="15" t="s">
        <v>30</v>
      </c>
      <c r="AX553" s="15" t="s">
        <v>73</v>
      </c>
      <c r="AY553" s="212" t="s">
        <v>146</v>
      </c>
    </row>
    <row r="554" s="13" customFormat="1">
      <c r="A554" s="13"/>
      <c r="B554" s="194"/>
      <c r="C554" s="13"/>
      <c r="D554" s="195" t="s">
        <v>154</v>
      </c>
      <c r="E554" s="196" t="s">
        <v>1</v>
      </c>
      <c r="F554" s="197" t="s">
        <v>836</v>
      </c>
      <c r="G554" s="13"/>
      <c r="H554" s="198">
        <v>50.581000000000003</v>
      </c>
      <c r="I554" s="199"/>
      <c r="J554" s="13"/>
      <c r="K554" s="13"/>
      <c r="L554" s="194"/>
      <c r="M554" s="200"/>
      <c r="N554" s="201"/>
      <c r="O554" s="201"/>
      <c r="P554" s="201"/>
      <c r="Q554" s="201"/>
      <c r="R554" s="201"/>
      <c r="S554" s="201"/>
      <c r="T554" s="20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6" t="s">
        <v>154</v>
      </c>
      <c r="AU554" s="196" t="s">
        <v>82</v>
      </c>
      <c r="AV554" s="13" t="s">
        <v>82</v>
      </c>
      <c r="AW554" s="13" t="s">
        <v>30</v>
      </c>
      <c r="AX554" s="13" t="s">
        <v>73</v>
      </c>
      <c r="AY554" s="196" t="s">
        <v>146</v>
      </c>
    </row>
    <row r="555" s="13" customFormat="1">
      <c r="A555" s="13"/>
      <c r="B555" s="194"/>
      <c r="C555" s="13"/>
      <c r="D555" s="195" t="s">
        <v>154</v>
      </c>
      <c r="E555" s="196" t="s">
        <v>1</v>
      </c>
      <c r="F555" s="197" t="s">
        <v>837</v>
      </c>
      <c r="G555" s="13"/>
      <c r="H555" s="198">
        <v>70.906999999999996</v>
      </c>
      <c r="I555" s="199"/>
      <c r="J555" s="13"/>
      <c r="K555" s="13"/>
      <c r="L555" s="194"/>
      <c r="M555" s="200"/>
      <c r="N555" s="201"/>
      <c r="O555" s="201"/>
      <c r="P555" s="201"/>
      <c r="Q555" s="201"/>
      <c r="R555" s="201"/>
      <c r="S555" s="201"/>
      <c r="T555" s="20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6" t="s">
        <v>154</v>
      </c>
      <c r="AU555" s="196" t="s">
        <v>82</v>
      </c>
      <c r="AV555" s="13" t="s">
        <v>82</v>
      </c>
      <c r="AW555" s="13" t="s">
        <v>30</v>
      </c>
      <c r="AX555" s="13" t="s">
        <v>73</v>
      </c>
      <c r="AY555" s="196" t="s">
        <v>146</v>
      </c>
    </row>
    <row r="556" s="14" customFormat="1">
      <c r="A556" s="14"/>
      <c r="B556" s="203"/>
      <c r="C556" s="14"/>
      <c r="D556" s="195" t="s">
        <v>154</v>
      </c>
      <c r="E556" s="204" t="s">
        <v>1</v>
      </c>
      <c r="F556" s="205" t="s">
        <v>167</v>
      </c>
      <c r="G556" s="14"/>
      <c r="H556" s="206">
        <v>189.09</v>
      </c>
      <c r="I556" s="207"/>
      <c r="J556" s="14"/>
      <c r="K556" s="14"/>
      <c r="L556" s="203"/>
      <c r="M556" s="208"/>
      <c r="N556" s="209"/>
      <c r="O556" s="209"/>
      <c r="P556" s="209"/>
      <c r="Q556" s="209"/>
      <c r="R556" s="209"/>
      <c r="S556" s="209"/>
      <c r="T556" s="21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04" t="s">
        <v>154</v>
      </c>
      <c r="AU556" s="204" t="s">
        <v>82</v>
      </c>
      <c r="AV556" s="14" t="s">
        <v>152</v>
      </c>
      <c r="AW556" s="14" t="s">
        <v>30</v>
      </c>
      <c r="AX556" s="14" t="s">
        <v>80</v>
      </c>
      <c r="AY556" s="204" t="s">
        <v>146</v>
      </c>
    </row>
    <row r="557" s="2" customFormat="1" ht="37.8" customHeight="1">
      <c r="A557" s="37"/>
      <c r="B557" s="179"/>
      <c r="C557" s="180" t="s">
        <v>838</v>
      </c>
      <c r="D557" s="180" t="s">
        <v>148</v>
      </c>
      <c r="E557" s="181" t="s">
        <v>839</v>
      </c>
      <c r="F557" s="182" t="s">
        <v>840</v>
      </c>
      <c r="G557" s="183" t="s">
        <v>151</v>
      </c>
      <c r="H557" s="184">
        <v>1.44</v>
      </c>
      <c r="I557" s="185"/>
      <c r="J557" s="186">
        <f>ROUND(I557*H557,2)</f>
        <v>0</v>
      </c>
      <c r="K557" s="187"/>
      <c r="L557" s="38"/>
      <c r="M557" s="188" t="s">
        <v>1</v>
      </c>
      <c r="N557" s="189" t="s">
        <v>38</v>
      </c>
      <c r="O557" s="76"/>
      <c r="P557" s="190">
        <f>O557*H557</f>
        <v>0</v>
      </c>
      <c r="Q557" s="190">
        <v>0</v>
      </c>
      <c r="R557" s="190">
        <f>Q557*H557</f>
        <v>0</v>
      </c>
      <c r="S557" s="190">
        <v>0</v>
      </c>
      <c r="T557" s="191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92" t="s">
        <v>239</v>
      </c>
      <c r="AT557" s="192" t="s">
        <v>148</v>
      </c>
      <c r="AU557" s="192" t="s">
        <v>82</v>
      </c>
      <c r="AY557" s="18" t="s">
        <v>146</v>
      </c>
      <c r="BE557" s="193">
        <f>IF(N557="základní",J557,0)</f>
        <v>0</v>
      </c>
      <c r="BF557" s="193">
        <f>IF(N557="snížená",J557,0)</f>
        <v>0</v>
      </c>
      <c r="BG557" s="193">
        <f>IF(N557="zákl. přenesená",J557,0)</f>
        <v>0</v>
      </c>
      <c r="BH557" s="193">
        <f>IF(N557="sníž. přenesená",J557,0)</f>
        <v>0</v>
      </c>
      <c r="BI557" s="193">
        <f>IF(N557="nulová",J557,0)</f>
        <v>0</v>
      </c>
      <c r="BJ557" s="18" t="s">
        <v>80</v>
      </c>
      <c r="BK557" s="193">
        <f>ROUND(I557*H557,2)</f>
        <v>0</v>
      </c>
      <c r="BL557" s="18" t="s">
        <v>239</v>
      </c>
      <c r="BM557" s="192" t="s">
        <v>841</v>
      </c>
    </row>
    <row r="558" s="13" customFormat="1">
      <c r="A558" s="13"/>
      <c r="B558" s="194"/>
      <c r="C558" s="13"/>
      <c r="D558" s="195" t="s">
        <v>154</v>
      </c>
      <c r="E558" s="196" t="s">
        <v>1</v>
      </c>
      <c r="F558" s="197" t="s">
        <v>842</v>
      </c>
      <c r="G558" s="13"/>
      <c r="H558" s="198">
        <v>1.44</v>
      </c>
      <c r="I558" s="199"/>
      <c r="J558" s="13"/>
      <c r="K558" s="13"/>
      <c r="L558" s="194"/>
      <c r="M558" s="200"/>
      <c r="N558" s="201"/>
      <c r="O558" s="201"/>
      <c r="P558" s="201"/>
      <c r="Q558" s="201"/>
      <c r="R558" s="201"/>
      <c r="S558" s="201"/>
      <c r="T558" s="20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6" t="s">
        <v>154</v>
      </c>
      <c r="AU558" s="196" t="s">
        <v>82</v>
      </c>
      <c r="AV558" s="13" t="s">
        <v>82</v>
      </c>
      <c r="AW558" s="13" t="s">
        <v>30</v>
      </c>
      <c r="AX558" s="13" t="s">
        <v>80</v>
      </c>
      <c r="AY558" s="196" t="s">
        <v>146</v>
      </c>
    </row>
    <row r="559" s="2" customFormat="1" ht="66.75" customHeight="1">
      <c r="A559" s="37"/>
      <c r="B559" s="179"/>
      <c r="C559" s="180" t="s">
        <v>843</v>
      </c>
      <c r="D559" s="180" t="s">
        <v>148</v>
      </c>
      <c r="E559" s="181" t="s">
        <v>844</v>
      </c>
      <c r="F559" s="182" t="s">
        <v>845</v>
      </c>
      <c r="G559" s="183" t="s">
        <v>183</v>
      </c>
      <c r="H559" s="184">
        <v>26.5</v>
      </c>
      <c r="I559" s="185"/>
      <c r="J559" s="186">
        <f>ROUND(I559*H559,2)</f>
        <v>0</v>
      </c>
      <c r="K559" s="187"/>
      <c r="L559" s="38"/>
      <c r="M559" s="188" t="s">
        <v>1</v>
      </c>
      <c r="N559" s="189" t="s">
        <v>38</v>
      </c>
      <c r="O559" s="76"/>
      <c r="P559" s="190">
        <f>O559*H559</f>
        <v>0</v>
      </c>
      <c r="Q559" s="190">
        <v>0</v>
      </c>
      <c r="R559" s="190">
        <f>Q559*H559</f>
        <v>0</v>
      </c>
      <c r="S559" s="190">
        <v>0</v>
      </c>
      <c r="T559" s="191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2" t="s">
        <v>239</v>
      </c>
      <c r="AT559" s="192" t="s">
        <v>148</v>
      </c>
      <c r="AU559" s="192" t="s">
        <v>82</v>
      </c>
      <c r="AY559" s="18" t="s">
        <v>146</v>
      </c>
      <c r="BE559" s="193">
        <f>IF(N559="základní",J559,0)</f>
        <v>0</v>
      </c>
      <c r="BF559" s="193">
        <f>IF(N559="snížená",J559,0)</f>
        <v>0</v>
      </c>
      <c r="BG559" s="193">
        <f>IF(N559="zákl. přenesená",J559,0)</f>
        <v>0</v>
      </c>
      <c r="BH559" s="193">
        <f>IF(N559="sníž. přenesená",J559,0)</f>
        <v>0</v>
      </c>
      <c r="BI559" s="193">
        <f>IF(N559="nulová",J559,0)</f>
        <v>0</v>
      </c>
      <c r="BJ559" s="18" t="s">
        <v>80</v>
      </c>
      <c r="BK559" s="193">
        <f>ROUND(I559*H559,2)</f>
        <v>0</v>
      </c>
      <c r="BL559" s="18" t="s">
        <v>239</v>
      </c>
      <c r="BM559" s="192" t="s">
        <v>846</v>
      </c>
    </row>
    <row r="560" s="12" customFormat="1" ht="22.8" customHeight="1">
      <c r="A560" s="12"/>
      <c r="B560" s="166"/>
      <c r="C560" s="12"/>
      <c r="D560" s="167" t="s">
        <v>72</v>
      </c>
      <c r="E560" s="177" t="s">
        <v>847</v>
      </c>
      <c r="F560" s="177" t="s">
        <v>848</v>
      </c>
      <c r="G560" s="12"/>
      <c r="H560" s="12"/>
      <c r="I560" s="169"/>
      <c r="J560" s="178">
        <f>BK560</f>
        <v>0</v>
      </c>
      <c r="K560" s="12"/>
      <c r="L560" s="166"/>
      <c r="M560" s="171"/>
      <c r="N560" s="172"/>
      <c r="O560" s="172"/>
      <c r="P560" s="173">
        <f>SUM(P561:P564)</f>
        <v>0</v>
      </c>
      <c r="Q560" s="172"/>
      <c r="R560" s="173">
        <f>SUM(R561:R564)</f>
        <v>0</v>
      </c>
      <c r="S560" s="172"/>
      <c r="T560" s="174">
        <f>SUM(T561:T564)</f>
        <v>0.10400000000000001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67" t="s">
        <v>82</v>
      </c>
      <c r="AT560" s="175" t="s">
        <v>72</v>
      </c>
      <c r="AU560" s="175" t="s">
        <v>80</v>
      </c>
      <c r="AY560" s="167" t="s">
        <v>146</v>
      </c>
      <c r="BK560" s="176">
        <f>SUM(BK561:BK564)</f>
        <v>0</v>
      </c>
    </row>
    <row r="561" s="2" customFormat="1" ht="37.8" customHeight="1">
      <c r="A561" s="37"/>
      <c r="B561" s="179"/>
      <c r="C561" s="180" t="s">
        <v>849</v>
      </c>
      <c r="D561" s="180" t="s">
        <v>148</v>
      </c>
      <c r="E561" s="181" t="s">
        <v>850</v>
      </c>
      <c r="F561" s="182" t="s">
        <v>851</v>
      </c>
      <c r="G561" s="183" t="s">
        <v>355</v>
      </c>
      <c r="H561" s="184">
        <v>44.460000000000001</v>
      </c>
      <c r="I561" s="185"/>
      <c r="J561" s="186">
        <f>ROUND(I561*H561,2)</f>
        <v>0</v>
      </c>
      <c r="K561" s="187"/>
      <c r="L561" s="38"/>
      <c r="M561" s="188" t="s">
        <v>1</v>
      </c>
      <c r="N561" s="189" t="s">
        <v>38</v>
      </c>
      <c r="O561" s="76"/>
      <c r="P561" s="190">
        <f>O561*H561</f>
        <v>0</v>
      </c>
      <c r="Q561" s="190">
        <v>0</v>
      </c>
      <c r="R561" s="190">
        <f>Q561*H561</f>
        <v>0</v>
      </c>
      <c r="S561" s="190">
        <v>0</v>
      </c>
      <c r="T561" s="191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2" t="s">
        <v>239</v>
      </c>
      <c r="AT561" s="192" t="s">
        <v>148</v>
      </c>
      <c r="AU561" s="192" t="s">
        <v>82</v>
      </c>
      <c r="AY561" s="18" t="s">
        <v>146</v>
      </c>
      <c r="BE561" s="193">
        <f>IF(N561="základní",J561,0)</f>
        <v>0</v>
      </c>
      <c r="BF561" s="193">
        <f>IF(N561="snížená",J561,0)</f>
        <v>0</v>
      </c>
      <c r="BG561" s="193">
        <f>IF(N561="zákl. přenesená",J561,0)</f>
        <v>0</v>
      </c>
      <c r="BH561" s="193">
        <f>IF(N561="sníž. přenesená",J561,0)</f>
        <v>0</v>
      </c>
      <c r="BI561" s="193">
        <f>IF(N561="nulová",J561,0)</f>
        <v>0</v>
      </c>
      <c r="BJ561" s="18" t="s">
        <v>80</v>
      </c>
      <c r="BK561" s="193">
        <f>ROUND(I561*H561,2)</f>
        <v>0</v>
      </c>
      <c r="BL561" s="18" t="s">
        <v>239</v>
      </c>
      <c r="BM561" s="192" t="s">
        <v>852</v>
      </c>
    </row>
    <row r="562" s="13" customFormat="1">
      <c r="A562" s="13"/>
      <c r="B562" s="194"/>
      <c r="C562" s="13"/>
      <c r="D562" s="195" t="s">
        <v>154</v>
      </c>
      <c r="E562" s="196" t="s">
        <v>1</v>
      </c>
      <c r="F562" s="197" t="s">
        <v>853</v>
      </c>
      <c r="G562" s="13"/>
      <c r="H562" s="198">
        <v>44.460000000000001</v>
      </c>
      <c r="I562" s="199"/>
      <c r="J562" s="13"/>
      <c r="K562" s="13"/>
      <c r="L562" s="194"/>
      <c r="M562" s="200"/>
      <c r="N562" s="201"/>
      <c r="O562" s="201"/>
      <c r="P562" s="201"/>
      <c r="Q562" s="201"/>
      <c r="R562" s="201"/>
      <c r="S562" s="201"/>
      <c r="T562" s="20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6" t="s">
        <v>154</v>
      </c>
      <c r="AU562" s="196" t="s">
        <v>82</v>
      </c>
      <c r="AV562" s="13" t="s">
        <v>82</v>
      </c>
      <c r="AW562" s="13" t="s">
        <v>30</v>
      </c>
      <c r="AX562" s="13" t="s">
        <v>80</v>
      </c>
      <c r="AY562" s="196" t="s">
        <v>146</v>
      </c>
    </row>
    <row r="563" s="2" customFormat="1" ht="49.05" customHeight="1">
      <c r="A563" s="37"/>
      <c r="B563" s="179"/>
      <c r="C563" s="180" t="s">
        <v>854</v>
      </c>
      <c r="D563" s="180" t="s">
        <v>148</v>
      </c>
      <c r="E563" s="181" t="s">
        <v>855</v>
      </c>
      <c r="F563" s="182" t="s">
        <v>856</v>
      </c>
      <c r="G563" s="183" t="s">
        <v>260</v>
      </c>
      <c r="H563" s="184">
        <v>2</v>
      </c>
      <c r="I563" s="185"/>
      <c r="J563" s="186">
        <f>ROUND(I563*H563,2)</f>
        <v>0</v>
      </c>
      <c r="K563" s="187"/>
      <c r="L563" s="38"/>
      <c r="M563" s="188" t="s">
        <v>1</v>
      </c>
      <c r="N563" s="189" t="s">
        <v>38</v>
      </c>
      <c r="O563" s="76"/>
      <c r="P563" s="190">
        <f>O563*H563</f>
        <v>0</v>
      </c>
      <c r="Q563" s="190">
        <v>0</v>
      </c>
      <c r="R563" s="190">
        <f>Q563*H563</f>
        <v>0</v>
      </c>
      <c r="S563" s="190">
        <v>0.024</v>
      </c>
      <c r="T563" s="191">
        <f>S563*H563</f>
        <v>0.048000000000000001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2" t="s">
        <v>239</v>
      </c>
      <c r="AT563" s="192" t="s">
        <v>148</v>
      </c>
      <c r="AU563" s="192" t="s">
        <v>82</v>
      </c>
      <c r="AY563" s="18" t="s">
        <v>146</v>
      </c>
      <c r="BE563" s="193">
        <f>IF(N563="základní",J563,0)</f>
        <v>0</v>
      </c>
      <c r="BF563" s="193">
        <f>IF(N563="snížená",J563,0)</f>
        <v>0</v>
      </c>
      <c r="BG563" s="193">
        <f>IF(N563="zákl. přenesená",J563,0)</f>
        <v>0</v>
      </c>
      <c r="BH563" s="193">
        <f>IF(N563="sníž. přenesená",J563,0)</f>
        <v>0</v>
      </c>
      <c r="BI563" s="193">
        <f>IF(N563="nulová",J563,0)</f>
        <v>0</v>
      </c>
      <c r="BJ563" s="18" t="s">
        <v>80</v>
      </c>
      <c r="BK563" s="193">
        <f>ROUND(I563*H563,2)</f>
        <v>0</v>
      </c>
      <c r="BL563" s="18" t="s">
        <v>239</v>
      </c>
      <c r="BM563" s="192" t="s">
        <v>857</v>
      </c>
    </row>
    <row r="564" s="2" customFormat="1" ht="49.05" customHeight="1">
      <c r="A564" s="37"/>
      <c r="B564" s="179"/>
      <c r="C564" s="180" t="s">
        <v>858</v>
      </c>
      <c r="D564" s="180" t="s">
        <v>148</v>
      </c>
      <c r="E564" s="181" t="s">
        <v>859</v>
      </c>
      <c r="F564" s="182" t="s">
        <v>860</v>
      </c>
      <c r="G564" s="183" t="s">
        <v>260</v>
      </c>
      <c r="H564" s="184">
        <v>2</v>
      </c>
      <c r="I564" s="185"/>
      <c r="J564" s="186">
        <f>ROUND(I564*H564,2)</f>
        <v>0</v>
      </c>
      <c r="K564" s="187"/>
      <c r="L564" s="38"/>
      <c r="M564" s="188" t="s">
        <v>1</v>
      </c>
      <c r="N564" s="189" t="s">
        <v>38</v>
      </c>
      <c r="O564" s="76"/>
      <c r="P564" s="190">
        <f>O564*H564</f>
        <v>0</v>
      </c>
      <c r="Q564" s="190">
        <v>0</v>
      </c>
      <c r="R564" s="190">
        <f>Q564*H564</f>
        <v>0</v>
      </c>
      <c r="S564" s="190">
        <v>0.028000000000000001</v>
      </c>
      <c r="T564" s="191">
        <f>S564*H564</f>
        <v>0.056000000000000001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92" t="s">
        <v>239</v>
      </c>
      <c r="AT564" s="192" t="s">
        <v>148</v>
      </c>
      <c r="AU564" s="192" t="s">
        <v>82</v>
      </c>
      <c r="AY564" s="18" t="s">
        <v>146</v>
      </c>
      <c r="BE564" s="193">
        <f>IF(N564="základní",J564,0)</f>
        <v>0</v>
      </c>
      <c r="BF564" s="193">
        <f>IF(N564="snížená",J564,0)</f>
        <v>0</v>
      </c>
      <c r="BG564" s="193">
        <f>IF(N564="zákl. přenesená",J564,0)</f>
        <v>0</v>
      </c>
      <c r="BH564" s="193">
        <f>IF(N564="sníž. přenesená",J564,0)</f>
        <v>0</v>
      </c>
      <c r="BI564" s="193">
        <f>IF(N564="nulová",J564,0)</f>
        <v>0</v>
      </c>
      <c r="BJ564" s="18" t="s">
        <v>80</v>
      </c>
      <c r="BK564" s="193">
        <f>ROUND(I564*H564,2)</f>
        <v>0</v>
      </c>
      <c r="BL564" s="18" t="s">
        <v>239</v>
      </c>
      <c r="BM564" s="192" t="s">
        <v>861</v>
      </c>
    </row>
    <row r="565" s="12" customFormat="1" ht="22.8" customHeight="1">
      <c r="A565" s="12"/>
      <c r="B565" s="166"/>
      <c r="C565" s="12"/>
      <c r="D565" s="167" t="s">
        <v>72</v>
      </c>
      <c r="E565" s="177" t="s">
        <v>862</v>
      </c>
      <c r="F565" s="177" t="s">
        <v>863</v>
      </c>
      <c r="G565" s="12"/>
      <c r="H565" s="12"/>
      <c r="I565" s="169"/>
      <c r="J565" s="178">
        <f>BK565</f>
        <v>0</v>
      </c>
      <c r="K565" s="12"/>
      <c r="L565" s="166"/>
      <c r="M565" s="171"/>
      <c r="N565" s="172"/>
      <c r="O565" s="172"/>
      <c r="P565" s="173">
        <f>SUM(P566:P569)</f>
        <v>0</v>
      </c>
      <c r="Q565" s="172"/>
      <c r="R565" s="173">
        <f>SUM(R566:R569)</f>
        <v>0</v>
      </c>
      <c r="S565" s="172"/>
      <c r="T565" s="174">
        <f>SUM(T566:T569)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167" t="s">
        <v>82</v>
      </c>
      <c r="AT565" s="175" t="s">
        <v>72</v>
      </c>
      <c r="AU565" s="175" t="s">
        <v>80</v>
      </c>
      <c r="AY565" s="167" t="s">
        <v>146</v>
      </c>
      <c r="BK565" s="176">
        <f>SUM(BK566:BK569)</f>
        <v>0</v>
      </c>
    </row>
    <row r="566" s="2" customFormat="1" ht="49.05" customHeight="1">
      <c r="A566" s="37"/>
      <c r="B566" s="179"/>
      <c r="C566" s="180" t="s">
        <v>864</v>
      </c>
      <c r="D566" s="180" t="s">
        <v>148</v>
      </c>
      <c r="E566" s="181" t="s">
        <v>865</v>
      </c>
      <c r="F566" s="182" t="s">
        <v>866</v>
      </c>
      <c r="G566" s="183" t="s">
        <v>260</v>
      </c>
      <c r="H566" s="184">
        <v>6</v>
      </c>
      <c r="I566" s="185"/>
      <c r="J566" s="186">
        <f>ROUND(I566*H566,2)</f>
        <v>0</v>
      </c>
      <c r="K566" s="187"/>
      <c r="L566" s="38"/>
      <c r="M566" s="188" t="s">
        <v>1</v>
      </c>
      <c r="N566" s="189" t="s">
        <v>38</v>
      </c>
      <c r="O566" s="76"/>
      <c r="P566" s="190">
        <f>O566*H566</f>
        <v>0</v>
      </c>
      <c r="Q566" s="190">
        <v>0</v>
      </c>
      <c r="R566" s="190">
        <f>Q566*H566</f>
        <v>0</v>
      </c>
      <c r="S566" s="190">
        <v>0</v>
      </c>
      <c r="T566" s="191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92" t="s">
        <v>239</v>
      </c>
      <c r="AT566" s="192" t="s">
        <v>148</v>
      </c>
      <c r="AU566" s="192" t="s">
        <v>82</v>
      </c>
      <c r="AY566" s="18" t="s">
        <v>146</v>
      </c>
      <c r="BE566" s="193">
        <f>IF(N566="základní",J566,0)</f>
        <v>0</v>
      </c>
      <c r="BF566" s="193">
        <f>IF(N566="snížená",J566,0)</f>
        <v>0</v>
      </c>
      <c r="BG566" s="193">
        <f>IF(N566="zákl. přenesená",J566,0)</f>
        <v>0</v>
      </c>
      <c r="BH566" s="193">
        <f>IF(N566="sníž. přenesená",J566,0)</f>
        <v>0</v>
      </c>
      <c r="BI566" s="193">
        <f>IF(N566="nulová",J566,0)</f>
        <v>0</v>
      </c>
      <c r="BJ566" s="18" t="s">
        <v>80</v>
      </c>
      <c r="BK566" s="193">
        <f>ROUND(I566*H566,2)</f>
        <v>0</v>
      </c>
      <c r="BL566" s="18" t="s">
        <v>239</v>
      </c>
      <c r="BM566" s="192" t="s">
        <v>867</v>
      </c>
    </row>
    <row r="567" s="2" customFormat="1" ht="49.05" customHeight="1">
      <c r="A567" s="37"/>
      <c r="B567" s="179"/>
      <c r="C567" s="180" t="s">
        <v>868</v>
      </c>
      <c r="D567" s="180" t="s">
        <v>148</v>
      </c>
      <c r="E567" s="181" t="s">
        <v>869</v>
      </c>
      <c r="F567" s="182" t="s">
        <v>870</v>
      </c>
      <c r="G567" s="183" t="s">
        <v>260</v>
      </c>
      <c r="H567" s="184">
        <v>3</v>
      </c>
      <c r="I567" s="185"/>
      <c r="J567" s="186">
        <f>ROUND(I567*H567,2)</f>
        <v>0</v>
      </c>
      <c r="K567" s="187"/>
      <c r="L567" s="38"/>
      <c r="M567" s="188" t="s">
        <v>1</v>
      </c>
      <c r="N567" s="189" t="s">
        <v>38</v>
      </c>
      <c r="O567" s="76"/>
      <c r="P567" s="190">
        <f>O567*H567</f>
        <v>0</v>
      </c>
      <c r="Q567" s="190">
        <v>0</v>
      </c>
      <c r="R567" s="190">
        <f>Q567*H567</f>
        <v>0</v>
      </c>
      <c r="S567" s="190">
        <v>0</v>
      </c>
      <c r="T567" s="191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2" t="s">
        <v>239</v>
      </c>
      <c r="AT567" s="192" t="s">
        <v>148</v>
      </c>
      <c r="AU567" s="192" t="s">
        <v>82</v>
      </c>
      <c r="AY567" s="18" t="s">
        <v>146</v>
      </c>
      <c r="BE567" s="193">
        <f>IF(N567="základní",J567,0)</f>
        <v>0</v>
      </c>
      <c r="BF567" s="193">
        <f>IF(N567="snížená",J567,0)</f>
        <v>0</v>
      </c>
      <c r="BG567" s="193">
        <f>IF(N567="zákl. přenesená",J567,0)</f>
        <v>0</v>
      </c>
      <c r="BH567" s="193">
        <f>IF(N567="sníž. přenesená",J567,0)</f>
        <v>0</v>
      </c>
      <c r="BI567" s="193">
        <f>IF(N567="nulová",J567,0)</f>
        <v>0</v>
      </c>
      <c r="BJ567" s="18" t="s">
        <v>80</v>
      </c>
      <c r="BK567" s="193">
        <f>ROUND(I567*H567,2)</f>
        <v>0</v>
      </c>
      <c r="BL567" s="18" t="s">
        <v>239</v>
      </c>
      <c r="BM567" s="192" t="s">
        <v>871</v>
      </c>
    </row>
    <row r="568" s="2" customFormat="1" ht="49.05" customHeight="1">
      <c r="A568" s="37"/>
      <c r="B568" s="179"/>
      <c r="C568" s="180" t="s">
        <v>872</v>
      </c>
      <c r="D568" s="180" t="s">
        <v>148</v>
      </c>
      <c r="E568" s="181" t="s">
        <v>873</v>
      </c>
      <c r="F568" s="182" t="s">
        <v>874</v>
      </c>
      <c r="G568" s="183" t="s">
        <v>260</v>
      </c>
      <c r="H568" s="184">
        <v>3</v>
      </c>
      <c r="I568" s="185"/>
      <c r="J568" s="186">
        <f>ROUND(I568*H568,2)</f>
        <v>0</v>
      </c>
      <c r="K568" s="187"/>
      <c r="L568" s="38"/>
      <c r="M568" s="188" t="s">
        <v>1</v>
      </c>
      <c r="N568" s="189" t="s">
        <v>38</v>
      </c>
      <c r="O568" s="76"/>
      <c r="P568" s="190">
        <f>O568*H568</f>
        <v>0</v>
      </c>
      <c r="Q568" s="190">
        <v>0</v>
      </c>
      <c r="R568" s="190">
        <f>Q568*H568</f>
        <v>0</v>
      </c>
      <c r="S568" s="190">
        <v>0</v>
      </c>
      <c r="T568" s="191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192" t="s">
        <v>239</v>
      </c>
      <c r="AT568" s="192" t="s">
        <v>148</v>
      </c>
      <c r="AU568" s="192" t="s">
        <v>82</v>
      </c>
      <c r="AY568" s="18" t="s">
        <v>146</v>
      </c>
      <c r="BE568" s="193">
        <f>IF(N568="základní",J568,0)</f>
        <v>0</v>
      </c>
      <c r="BF568" s="193">
        <f>IF(N568="snížená",J568,0)</f>
        <v>0</v>
      </c>
      <c r="BG568" s="193">
        <f>IF(N568="zákl. přenesená",J568,0)</f>
        <v>0</v>
      </c>
      <c r="BH568" s="193">
        <f>IF(N568="sníž. přenesená",J568,0)</f>
        <v>0</v>
      </c>
      <c r="BI568" s="193">
        <f>IF(N568="nulová",J568,0)</f>
        <v>0</v>
      </c>
      <c r="BJ568" s="18" t="s">
        <v>80</v>
      </c>
      <c r="BK568" s="193">
        <f>ROUND(I568*H568,2)</f>
        <v>0</v>
      </c>
      <c r="BL568" s="18" t="s">
        <v>239</v>
      </c>
      <c r="BM568" s="192" t="s">
        <v>875</v>
      </c>
    </row>
    <row r="569" s="2" customFormat="1" ht="49.05" customHeight="1">
      <c r="A569" s="37"/>
      <c r="B569" s="179"/>
      <c r="C569" s="180" t="s">
        <v>876</v>
      </c>
      <c r="D569" s="180" t="s">
        <v>148</v>
      </c>
      <c r="E569" s="181" t="s">
        <v>877</v>
      </c>
      <c r="F569" s="182" t="s">
        <v>878</v>
      </c>
      <c r="G569" s="183" t="s">
        <v>260</v>
      </c>
      <c r="H569" s="184">
        <v>1</v>
      </c>
      <c r="I569" s="185"/>
      <c r="J569" s="186">
        <f>ROUND(I569*H569,2)</f>
        <v>0</v>
      </c>
      <c r="K569" s="187"/>
      <c r="L569" s="38"/>
      <c r="M569" s="188" t="s">
        <v>1</v>
      </c>
      <c r="N569" s="189" t="s">
        <v>38</v>
      </c>
      <c r="O569" s="76"/>
      <c r="P569" s="190">
        <f>O569*H569</f>
        <v>0</v>
      </c>
      <c r="Q569" s="190">
        <v>0</v>
      </c>
      <c r="R569" s="190">
        <f>Q569*H569</f>
        <v>0</v>
      </c>
      <c r="S569" s="190">
        <v>0</v>
      </c>
      <c r="T569" s="191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2" t="s">
        <v>239</v>
      </c>
      <c r="AT569" s="192" t="s">
        <v>148</v>
      </c>
      <c r="AU569" s="192" t="s">
        <v>82</v>
      </c>
      <c r="AY569" s="18" t="s">
        <v>146</v>
      </c>
      <c r="BE569" s="193">
        <f>IF(N569="základní",J569,0)</f>
        <v>0</v>
      </c>
      <c r="BF569" s="193">
        <f>IF(N569="snížená",J569,0)</f>
        <v>0</v>
      </c>
      <c r="BG569" s="193">
        <f>IF(N569="zákl. přenesená",J569,0)</f>
        <v>0</v>
      </c>
      <c r="BH569" s="193">
        <f>IF(N569="sníž. přenesená",J569,0)</f>
        <v>0</v>
      </c>
      <c r="BI569" s="193">
        <f>IF(N569="nulová",J569,0)</f>
        <v>0</v>
      </c>
      <c r="BJ569" s="18" t="s">
        <v>80</v>
      </c>
      <c r="BK569" s="193">
        <f>ROUND(I569*H569,2)</f>
        <v>0</v>
      </c>
      <c r="BL569" s="18" t="s">
        <v>239</v>
      </c>
      <c r="BM569" s="192" t="s">
        <v>879</v>
      </c>
    </row>
    <row r="570" s="12" customFormat="1" ht="22.8" customHeight="1">
      <c r="A570" s="12"/>
      <c r="B570" s="166"/>
      <c r="C570" s="12"/>
      <c r="D570" s="167" t="s">
        <v>72</v>
      </c>
      <c r="E570" s="177" t="s">
        <v>880</v>
      </c>
      <c r="F570" s="177" t="s">
        <v>881</v>
      </c>
      <c r="G570" s="12"/>
      <c r="H570" s="12"/>
      <c r="I570" s="169"/>
      <c r="J570" s="178">
        <f>BK570</f>
        <v>0</v>
      </c>
      <c r="K570" s="12"/>
      <c r="L570" s="166"/>
      <c r="M570" s="171"/>
      <c r="N570" s="172"/>
      <c r="O570" s="172"/>
      <c r="P570" s="173">
        <f>SUM(P571:P626)</f>
        <v>0</v>
      </c>
      <c r="Q570" s="172"/>
      <c r="R570" s="173">
        <f>SUM(R571:R626)</f>
        <v>1.029636</v>
      </c>
      <c r="S570" s="172"/>
      <c r="T570" s="174">
        <f>SUM(T571:T626)</f>
        <v>14.0406558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167" t="s">
        <v>82</v>
      </c>
      <c r="AT570" s="175" t="s">
        <v>72</v>
      </c>
      <c r="AU570" s="175" t="s">
        <v>80</v>
      </c>
      <c r="AY570" s="167" t="s">
        <v>146</v>
      </c>
      <c r="BK570" s="176">
        <f>SUM(BK571:BK626)</f>
        <v>0</v>
      </c>
    </row>
    <row r="571" s="2" customFormat="1" ht="44.25" customHeight="1">
      <c r="A571" s="37"/>
      <c r="B571" s="179"/>
      <c r="C571" s="180" t="s">
        <v>882</v>
      </c>
      <c r="D571" s="180" t="s">
        <v>148</v>
      </c>
      <c r="E571" s="181" t="s">
        <v>883</v>
      </c>
      <c r="F571" s="182" t="s">
        <v>884</v>
      </c>
      <c r="G571" s="183" t="s">
        <v>260</v>
      </c>
      <c r="H571" s="184">
        <v>1</v>
      </c>
      <c r="I571" s="185"/>
      <c r="J571" s="186">
        <f>ROUND(I571*H571,2)</f>
        <v>0</v>
      </c>
      <c r="K571" s="187"/>
      <c r="L571" s="38"/>
      <c r="M571" s="188" t="s">
        <v>1</v>
      </c>
      <c r="N571" s="189" t="s">
        <v>38</v>
      </c>
      <c r="O571" s="76"/>
      <c r="P571" s="190">
        <f>O571*H571</f>
        <v>0</v>
      </c>
      <c r="Q571" s="190">
        <v>0</v>
      </c>
      <c r="R571" s="190">
        <f>Q571*H571</f>
        <v>0</v>
      </c>
      <c r="S571" s="190">
        <v>0</v>
      </c>
      <c r="T571" s="191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2" t="s">
        <v>239</v>
      </c>
      <c r="AT571" s="192" t="s">
        <v>148</v>
      </c>
      <c r="AU571" s="192" t="s">
        <v>82</v>
      </c>
      <c r="AY571" s="18" t="s">
        <v>146</v>
      </c>
      <c r="BE571" s="193">
        <f>IF(N571="základní",J571,0)</f>
        <v>0</v>
      </c>
      <c r="BF571" s="193">
        <f>IF(N571="snížená",J571,0)</f>
        <v>0</v>
      </c>
      <c r="BG571" s="193">
        <f>IF(N571="zákl. přenesená",J571,0)</f>
        <v>0</v>
      </c>
      <c r="BH571" s="193">
        <f>IF(N571="sníž. přenesená",J571,0)</f>
        <v>0</v>
      </c>
      <c r="BI571" s="193">
        <f>IF(N571="nulová",J571,0)</f>
        <v>0</v>
      </c>
      <c r="BJ571" s="18" t="s">
        <v>80</v>
      </c>
      <c r="BK571" s="193">
        <f>ROUND(I571*H571,2)</f>
        <v>0</v>
      </c>
      <c r="BL571" s="18" t="s">
        <v>239</v>
      </c>
      <c r="BM571" s="192" t="s">
        <v>885</v>
      </c>
    </row>
    <row r="572" s="2" customFormat="1" ht="16.5" customHeight="1">
      <c r="A572" s="37"/>
      <c r="B572" s="179"/>
      <c r="C572" s="180" t="s">
        <v>886</v>
      </c>
      <c r="D572" s="180" t="s">
        <v>148</v>
      </c>
      <c r="E572" s="181" t="s">
        <v>887</v>
      </c>
      <c r="F572" s="182" t="s">
        <v>888</v>
      </c>
      <c r="G572" s="183" t="s">
        <v>355</v>
      </c>
      <c r="H572" s="184">
        <v>1.8999999999999999</v>
      </c>
      <c r="I572" s="185"/>
      <c r="J572" s="186">
        <f>ROUND(I572*H572,2)</f>
        <v>0</v>
      </c>
      <c r="K572" s="187"/>
      <c r="L572" s="38"/>
      <c r="M572" s="188" t="s">
        <v>1</v>
      </c>
      <c r="N572" s="189" t="s">
        <v>38</v>
      </c>
      <c r="O572" s="76"/>
      <c r="P572" s="190">
        <f>O572*H572</f>
        <v>0</v>
      </c>
      <c r="Q572" s="190">
        <v>0</v>
      </c>
      <c r="R572" s="190">
        <f>Q572*H572</f>
        <v>0</v>
      </c>
      <c r="S572" s="190">
        <v>0</v>
      </c>
      <c r="T572" s="191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2" t="s">
        <v>239</v>
      </c>
      <c r="AT572" s="192" t="s">
        <v>148</v>
      </c>
      <c r="AU572" s="192" t="s">
        <v>82</v>
      </c>
      <c r="AY572" s="18" t="s">
        <v>146</v>
      </c>
      <c r="BE572" s="193">
        <f>IF(N572="základní",J572,0)</f>
        <v>0</v>
      </c>
      <c r="BF572" s="193">
        <f>IF(N572="snížená",J572,0)</f>
        <v>0</v>
      </c>
      <c r="BG572" s="193">
        <f>IF(N572="zákl. přenesená",J572,0)</f>
        <v>0</v>
      </c>
      <c r="BH572" s="193">
        <f>IF(N572="sníž. přenesená",J572,0)</f>
        <v>0</v>
      </c>
      <c r="BI572" s="193">
        <f>IF(N572="nulová",J572,0)</f>
        <v>0</v>
      </c>
      <c r="BJ572" s="18" t="s">
        <v>80</v>
      </c>
      <c r="BK572" s="193">
        <f>ROUND(I572*H572,2)</f>
        <v>0</v>
      </c>
      <c r="BL572" s="18" t="s">
        <v>239</v>
      </c>
      <c r="BM572" s="192" t="s">
        <v>889</v>
      </c>
    </row>
    <row r="573" s="2" customFormat="1" ht="24.15" customHeight="1">
      <c r="A573" s="37"/>
      <c r="B573" s="179"/>
      <c r="C573" s="180" t="s">
        <v>890</v>
      </c>
      <c r="D573" s="180" t="s">
        <v>148</v>
      </c>
      <c r="E573" s="181" t="s">
        <v>891</v>
      </c>
      <c r="F573" s="182" t="s">
        <v>892</v>
      </c>
      <c r="G573" s="183" t="s">
        <v>260</v>
      </c>
      <c r="H573" s="184">
        <v>4</v>
      </c>
      <c r="I573" s="185"/>
      <c r="J573" s="186">
        <f>ROUND(I573*H573,2)</f>
        <v>0</v>
      </c>
      <c r="K573" s="187"/>
      <c r="L573" s="38"/>
      <c r="M573" s="188" t="s">
        <v>1</v>
      </c>
      <c r="N573" s="189" t="s">
        <v>38</v>
      </c>
      <c r="O573" s="76"/>
      <c r="P573" s="190">
        <f>O573*H573</f>
        <v>0</v>
      </c>
      <c r="Q573" s="190">
        <v>0</v>
      </c>
      <c r="R573" s="190">
        <f>Q573*H573</f>
        <v>0</v>
      </c>
      <c r="S573" s="190">
        <v>0</v>
      </c>
      <c r="T573" s="191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2" t="s">
        <v>239</v>
      </c>
      <c r="AT573" s="192" t="s">
        <v>148</v>
      </c>
      <c r="AU573" s="192" t="s">
        <v>82</v>
      </c>
      <c r="AY573" s="18" t="s">
        <v>146</v>
      </c>
      <c r="BE573" s="193">
        <f>IF(N573="základní",J573,0)</f>
        <v>0</v>
      </c>
      <c r="BF573" s="193">
        <f>IF(N573="snížená",J573,0)</f>
        <v>0</v>
      </c>
      <c r="BG573" s="193">
        <f>IF(N573="zákl. přenesená",J573,0)</f>
        <v>0</v>
      </c>
      <c r="BH573" s="193">
        <f>IF(N573="sníž. přenesená",J573,0)</f>
        <v>0</v>
      </c>
      <c r="BI573" s="193">
        <f>IF(N573="nulová",J573,0)</f>
        <v>0</v>
      </c>
      <c r="BJ573" s="18" t="s">
        <v>80</v>
      </c>
      <c r="BK573" s="193">
        <f>ROUND(I573*H573,2)</f>
        <v>0</v>
      </c>
      <c r="BL573" s="18" t="s">
        <v>239</v>
      </c>
      <c r="BM573" s="192" t="s">
        <v>893</v>
      </c>
    </row>
    <row r="574" s="2" customFormat="1" ht="37.8" customHeight="1">
      <c r="A574" s="37"/>
      <c r="B574" s="179"/>
      <c r="C574" s="180" t="s">
        <v>894</v>
      </c>
      <c r="D574" s="180" t="s">
        <v>148</v>
      </c>
      <c r="E574" s="181" t="s">
        <v>895</v>
      </c>
      <c r="F574" s="182" t="s">
        <v>896</v>
      </c>
      <c r="G574" s="183" t="s">
        <v>897</v>
      </c>
      <c r="H574" s="184">
        <v>964</v>
      </c>
      <c r="I574" s="185"/>
      <c r="J574" s="186">
        <f>ROUND(I574*H574,2)</f>
        <v>0</v>
      </c>
      <c r="K574" s="187"/>
      <c r="L574" s="38"/>
      <c r="M574" s="188" t="s">
        <v>1</v>
      </c>
      <c r="N574" s="189" t="s">
        <v>38</v>
      </c>
      <c r="O574" s="76"/>
      <c r="P574" s="190">
        <f>O574*H574</f>
        <v>0</v>
      </c>
      <c r="Q574" s="190">
        <v>0.001</v>
      </c>
      <c r="R574" s="190">
        <f>Q574*H574</f>
        <v>0.96399999999999997</v>
      </c>
      <c r="S574" s="190">
        <v>0</v>
      </c>
      <c r="T574" s="191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92" t="s">
        <v>239</v>
      </c>
      <c r="AT574" s="192" t="s">
        <v>148</v>
      </c>
      <c r="AU574" s="192" t="s">
        <v>82</v>
      </c>
      <c r="AY574" s="18" t="s">
        <v>146</v>
      </c>
      <c r="BE574" s="193">
        <f>IF(N574="základní",J574,0)</f>
        <v>0</v>
      </c>
      <c r="BF574" s="193">
        <f>IF(N574="snížená",J574,0)</f>
        <v>0</v>
      </c>
      <c r="BG574" s="193">
        <f>IF(N574="zákl. přenesená",J574,0)</f>
        <v>0</v>
      </c>
      <c r="BH574" s="193">
        <f>IF(N574="sníž. přenesená",J574,0)</f>
        <v>0</v>
      </c>
      <c r="BI574" s="193">
        <f>IF(N574="nulová",J574,0)</f>
        <v>0</v>
      </c>
      <c r="BJ574" s="18" t="s">
        <v>80</v>
      </c>
      <c r="BK574" s="193">
        <f>ROUND(I574*H574,2)</f>
        <v>0</v>
      </c>
      <c r="BL574" s="18" t="s">
        <v>239</v>
      </c>
      <c r="BM574" s="192" t="s">
        <v>898</v>
      </c>
    </row>
    <row r="575" s="2" customFormat="1" ht="16.5" customHeight="1">
      <c r="A575" s="37"/>
      <c r="B575" s="179"/>
      <c r="C575" s="180" t="s">
        <v>899</v>
      </c>
      <c r="D575" s="180" t="s">
        <v>148</v>
      </c>
      <c r="E575" s="181" t="s">
        <v>900</v>
      </c>
      <c r="F575" s="182" t="s">
        <v>901</v>
      </c>
      <c r="G575" s="183" t="s">
        <v>380</v>
      </c>
      <c r="H575" s="184">
        <v>1</v>
      </c>
      <c r="I575" s="185"/>
      <c r="J575" s="186">
        <f>ROUND(I575*H575,2)</f>
        <v>0</v>
      </c>
      <c r="K575" s="187"/>
      <c r="L575" s="38"/>
      <c r="M575" s="188" t="s">
        <v>1</v>
      </c>
      <c r="N575" s="189" t="s">
        <v>38</v>
      </c>
      <c r="O575" s="76"/>
      <c r="P575" s="190">
        <f>O575*H575</f>
        <v>0</v>
      </c>
      <c r="Q575" s="190">
        <v>0</v>
      </c>
      <c r="R575" s="190">
        <f>Q575*H575</f>
        <v>0</v>
      </c>
      <c r="S575" s="190">
        <v>0</v>
      </c>
      <c r="T575" s="191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92" t="s">
        <v>239</v>
      </c>
      <c r="AT575" s="192" t="s">
        <v>148</v>
      </c>
      <c r="AU575" s="192" t="s">
        <v>82</v>
      </c>
      <c r="AY575" s="18" t="s">
        <v>146</v>
      </c>
      <c r="BE575" s="193">
        <f>IF(N575="základní",J575,0)</f>
        <v>0</v>
      </c>
      <c r="BF575" s="193">
        <f>IF(N575="snížená",J575,0)</f>
        <v>0</v>
      </c>
      <c r="BG575" s="193">
        <f>IF(N575="zákl. přenesená",J575,0)</f>
        <v>0</v>
      </c>
      <c r="BH575" s="193">
        <f>IF(N575="sníž. přenesená",J575,0)</f>
        <v>0</v>
      </c>
      <c r="BI575" s="193">
        <f>IF(N575="nulová",J575,0)</f>
        <v>0</v>
      </c>
      <c r="BJ575" s="18" t="s">
        <v>80</v>
      </c>
      <c r="BK575" s="193">
        <f>ROUND(I575*H575,2)</f>
        <v>0</v>
      </c>
      <c r="BL575" s="18" t="s">
        <v>239</v>
      </c>
      <c r="BM575" s="192" t="s">
        <v>902</v>
      </c>
    </row>
    <row r="576" s="2" customFormat="1" ht="16.5" customHeight="1">
      <c r="A576" s="37"/>
      <c r="B576" s="179"/>
      <c r="C576" s="180" t="s">
        <v>903</v>
      </c>
      <c r="D576" s="180" t="s">
        <v>148</v>
      </c>
      <c r="E576" s="181" t="s">
        <v>904</v>
      </c>
      <c r="F576" s="182" t="s">
        <v>905</v>
      </c>
      <c r="G576" s="183" t="s">
        <v>151</v>
      </c>
      <c r="H576" s="184">
        <v>37.5</v>
      </c>
      <c r="I576" s="185"/>
      <c r="J576" s="186">
        <f>ROUND(I576*H576,2)</f>
        <v>0</v>
      </c>
      <c r="K576" s="187"/>
      <c r="L576" s="38"/>
      <c r="M576" s="188" t="s">
        <v>1</v>
      </c>
      <c r="N576" s="189" t="s">
        <v>38</v>
      </c>
      <c r="O576" s="76"/>
      <c r="P576" s="190">
        <f>O576*H576</f>
        <v>0</v>
      </c>
      <c r="Q576" s="190">
        <v>0</v>
      </c>
      <c r="R576" s="190">
        <f>Q576*H576</f>
        <v>0</v>
      </c>
      <c r="S576" s="190">
        <v>0</v>
      </c>
      <c r="T576" s="191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92" t="s">
        <v>239</v>
      </c>
      <c r="AT576" s="192" t="s">
        <v>148</v>
      </c>
      <c r="AU576" s="192" t="s">
        <v>82</v>
      </c>
      <c r="AY576" s="18" t="s">
        <v>146</v>
      </c>
      <c r="BE576" s="193">
        <f>IF(N576="základní",J576,0)</f>
        <v>0</v>
      </c>
      <c r="BF576" s="193">
        <f>IF(N576="snížená",J576,0)</f>
        <v>0</v>
      </c>
      <c r="BG576" s="193">
        <f>IF(N576="zákl. přenesená",J576,0)</f>
        <v>0</v>
      </c>
      <c r="BH576" s="193">
        <f>IF(N576="sníž. přenesená",J576,0)</f>
        <v>0</v>
      </c>
      <c r="BI576" s="193">
        <f>IF(N576="nulová",J576,0)</f>
        <v>0</v>
      </c>
      <c r="BJ576" s="18" t="s">
        <v>80</v>
      </c>
      <c r="BK576" s="193">
        <f>ROUND(I576*H576,2)</f>
        <v>0</v>
      </c>
      <c r="BL576" s="18" t="s">
        <v>239</v>
      </c>
      <c r="BM576" s="192" t="s">
        <v>906</v>
      </c>
    </row>
    <row r="577" s="15" customFormat="1">
      <c r="A577" s="15"/>
      <c r="B577" s="211"/>
      <c r="C577" s="15"/>
      <c r="D577" s="195" t="s">
        <v>154</v>
      </c>
      <c r="E577" s="212" t="s">
        <v>1</v>
      </c>
      <c r="F577" s="213" t="s">
        <v>617</v>
      </c>
      <c r="G577" s="15"/>
      <c r="H577" s="212" t="s">
        <v>1</v>
      </c>
      <c r="I577" s="214"/>
      <c r="J577" s="15"/>
      <c r="K577" s="15"/>
      <c r="L577" s="211"/>
      <c r="M577" s="215"/>
      <c r="N577" s="216"/>
      <c r="O577" s="216"/>
      <c r="P577" s="216"/>
      <c r="Q577" s="216"/>
      <c r="R577" s="216"/>
      <c r="S577" s="216"/>
      <c r="T577" s="21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12" t="s">
        <v>154</v>
      </c>
      <c r="AU577" s="212" t="s">
        <v>82</v>
      </c>
      <c r="AV577" s="15" t="s">
        <v>80</v>
      </c>
      <c r="AW577" s="15" t="s">
        <v>30</v>
      </c>
      <c r="AX577" s="15" t="s">
        <v>73</v>
      </c>
      <c r="AY577" s="212" t="s">
        <v>146</v>
      </c>
    </row>
    <row r="578" s="13" customFormat="1">
      <c r="A578" s="13"/>
      <c r="B578" s="194"/>
      <c r="C578" s="13"/>
      <c r="D578" s="195" t="s">
        <v>154</v>
      </c>
      <c r="E578" s="196" t="s">
        <v>1</v>
      </c>
      <c r="F578" s="197" t="s">
        <v>907</v>
      </c>
      <c r="G578" s="13"/>
      <c r="H578" s="198">
        <v>36.799999999999997</v>
      </c>
      <c r="I578" s="199"/>
      <c r="J578" s="13"/>
      <c r="K578" s="13"/>
      <c r="L578" s="194"/>
      <c r="M578" s="200"/>
      <c r="N578" s="201"/>
      <c r="O578" s="201"/>
      <c r="P578" s="201"/>
      <c r="Q578" s="201"/>
      <c r="R578" s="201"/>
      <c r="S578" s="201"/>
      <c r="T578" s="20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6" t="s">
        <v>154</v>
      </c>
      <c r="AU578" s="196" t="s">
        <v>82</v>
      </c>
      <c r="AV578" s="13" t="s">
        <v>82</v>
      </c>
      <c r="AW578" s="13" t="s">
        <v>30</v>
      </c>
      <c r="AX578" s="13" t="s">
        <v>73</v>
      </c>
      <c r="AY578" s="196" t="s">
        <v>146</v>
      </c>
    </row>
    <row r="579" s="15" customFormat="1">
      <c r="A579" s="15"/>
      <c r="B579" s="211"/>
      <c r="C579" s="15"/>
      <c r="D579" s="195" t="s">
        <v>154</v>
      </c>
      <c r="E579" s="212" t="s">
        <v>1</v>
      </c>
      <c r="F579" s="213" t="s">
        <v>619</v>
      </c>
      <c r="G579" s="15"/>
      <c r="H579" s="212" t="s">
        <v>1</v>
      </c>
      <c r="I579" s="214"/>
      <c r="J579" s="15"/>
      <c r="K579" s="15"/>
      <c r="L579" s="211"/>
      <c r="M579" s="215"/>
      <c r="N579" s="216"/>
      <c r="O579" s="216"/>
      <c r="P579" s="216"/>
      <c r="Q579" s="216"/>
      <c r="R579" s="216"/>
      <c r="S579" s="216"/>
      <c r="T579" s="217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12" t="s">
        <v>154</v>
      </c>
      <c r="AU579" s="212" t="s">
        <v>82</v>
      </c>
      <c r="AV579" s="15" t="s">
        <v>80</v>
      </c>
      <c r="AW579" s="15" t="s">
        <v>30</v>
      </c>
      <c r="AX579" s="15" t="s">
        <v>73</v>
      </c>
      <c r="AY579" s="212" t="s">
        <v>146</v>
      </c>
    </row>
    <row r="580" s="13" customFormat="1">
      <c r="A580" s="13"/>
      <c r="B580" s="194"/>
      <c r="C580" s="13"/>
      <c r="D580" s="195" t="s">
        <v>154</v>
      </c>
      <c r="E580" s="196" t="s">
        <v>1</v>
      </c>
      <c r="F580" s="197" t="s">
        <v>908</v>
      </c>
      <c r="G580" s="13"/>
      <c r="H580" s="198">
        <v>0.69999999999999996</v>
      </c>
      <c r="I580" s="199"/>
      <c r="J580" s="13"/>
      <c r="K580" s="13"/>
      <c r="L580" s="194"/>
      <c r="M580" s="200"/>
      <c r="N580" s="201"/>
      <c r="O580" s="201"/>
      <c r="P580" s="201"/>
      <c r="Q580" s="201"/>
      <c r="R580" s="201"/>
      <c r="S580" s="201"/>
      <c r="T580" s="20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6" t="s">
        <v>154</v>
      </c>
      <c r="AU580" s="196" t="s">
        <v>82</v>
      </c>
      <c r="AV580" s="13" t="s">
        <v>82</v>
      </c>
      <c r="AW580" s="13" t="s">
        <v>30</v>
      </c>
      <c r="AX580" s="13" t="s">
        <v>73</v>
      </c>
      <c r="AY580" s="196" t="s">
        <v>146</v>
      </c>
    </row>
    <row r="581" s="14" customFormat="1">
      <c r="A581" s="14"/>
      <c r="B581" s="203"/>
      <c r="C581" s="14"/>
      <c r="D581" s="195" t="s">
        <v>154</v>
      </c>
      <c r="E581" s="204" t="s">
        <v>1</v>
      </c>
      <c r="F581" s="205" t="s">
        <v>167</v>
      </c>
      <c r="G581" s="14"/>
      <c r="H581" s="206">
        <v>37.5</v>
      </c>
      <c r="I581" s="207"/>
      <c r="J581" s="14"/>
      <c r="K581" s="14"/>
      <c r="L581" s="203"/>
      <c r="M581" s="208"/>
      <c r="N581" s="209"/>
      <c r="O581" s="209"/>
      <c r="P581" s="209"/>
      <c r="Q581" s="209"/>
      <c r="R581" s="209"/>
      <c r="S581" s="209"/>
      <c r="T581" s="21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4" t="s">
        <v>154</v>
      </c>
      <c r="AU581" s="204" t="s">
        <v>82</v>
      </c>
      <c r="AV581" s="14" t="s">
        <v>152</v>
      </c>
      <c r="AW581" s="14" t="s">
        <v>30</v>
      </c>
      <c r="AX581" s="14" t="s">
        <v>80</v>
      </c>
      <c r="AY581" s="204" t="s">
        <v>146</v>
      </c>
    </row>
    <row r="582" s="2" customFormat="1" ht="16.5" customHeight="1">
      <c r="A582" s="37"/>
      <c r="B582" s="179"/>
      <c r="C582" s="180" t="s">
        <v>909</v>
      </c>
      <c r="D582" s="180" t="s">
        <v>148</v>
      </c>
      <c r="E582" s="181" t="s">
        <v>910</v>
      </c>
      <c r="F582" s="182" t="s">
        <v>911</v>
      </c>
      <c r="G582" s="183" t="s">
        <v>151</v>
      </c>
      <c r="H582" s="184">
        <v>37.5</v>
      </c>
      <c r="I582" s="185"/>
      <c r="J582" s="186">
        <f>ROUND(I582*H582,2)</f>
        <v>0</v>
      </c>
      <c r="K582" s="187"/>
      <c r="L582" s="38"/>
      <c r="M582" s="188" t="s">
        <v>1</v>
      </c>
      <c r="N582" s="189" t="s">
        <v>38</v>
      </c>
      <c r="O582" s="76"/>
      <c r="P582" s="190">
        <f>O582*H582</f>
        <v>0</v>
      </c>
      <c r="Q582" s="190">
        <v>0</v>
      </c>
      <c r="R582" s="190">
        <f>Q582*H582</f>
        <v>0</v>
      </c>
      <c r="S582" s="190">
        <v>0</v>
      </c>
      <c r="T582" s="191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2" t="s">
        <v>239</v>
      </c>
      <c r="AT582" s="192" t="s">
        <v>148</v>
      </c>
      <c r="AU582" s="192" t="s">
        <v>82</v>
      </c>
      <c r="AY582" s="18" t="s">
        <v>146</v>
      </c>
      <c r="BE582" s="193">
        <f>IF(N582="základní",J582,0)</f>
        <v>0</v>
      </c>
      <c r="BF582" s="193">
        <f>IF(N582="snížená",J582,0)</f>
        <v>0</v>
      </c>
      <c r="BG582" s="193">
        <f>IF(N582="zákl. přenesená",J582,0)</f>
        <v>0</v>
      </c>
      <c r="BH582" s="193">
        <f>IF(N582="sníž. přenesená",J582,0)</f>
        <v>0</v>
      </c>
      <c r="BI582" s="193">
        <f>IF(N582="nulová",J582,0)</f>
        <v>0</v>
      </c>
      <c r="BJ582" s="18" t="s">
        <v>80</v>
      </c>
      <c r="BK582" s="193">
        <f>ROUND(I582*H582,2)</f>
        <v>0</v>
      </c>
      <c r="BL582" s="18" t="s">
        <v>239</v>
      </c>
      <c r="BM582" s="192" t="s">
        <v>912</v>
      </c>
    </row>
    <row r="583" s="15" customFormat="1">
      <c r="A583" s="15"/>
      <c r="B583" s="211"/>
      <c r="C583" s="15"/>
      <c r="D583" s="195" t="s">
        <v>154</v>
      </c>
      <c r="E583" s="212" t="s">
        <v>1</v>
      </c>
      <c r="F583" s="213" t="s">
        <v>617</v>
      </c>
      <c r="G583" s="15"/>
      <c r="H583" s="212" t="s">
        <v>1</v>
      </c>
      <c r="I583" s="214"/>
      <c r="J583" s="15"/>
      <c r="K583" s="15"/>
      <c r="L583" s="211"/>
      <c r="M583" s="215"/>
      <c r="N583" s="216"/>
      <c r="O583" s="216"/>
      <c r="P583" s="216"/>
      <c r="Q583" s="216"/>
      <c r="R583" s="216"/>
      <c r="S583" s="216"/>
      <c r="T583" s="217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12" t="s">
        <v>154</v>
      </c>
      <c r="AU583" s="212" t="s">
        <v>82</v>
      </c>
      <c r="AV583" s="15" t="s">
        <v>80</v>
      </c>
      <c r="AW583" s="15" t="s">
        <v>30</v>
      </c>
      <c r="AX583" s="15" t="s">
        <v>73</v>
      </c>
      <c r="AY583" s="212" t="s">
        <v>146</v>
      </c>
    </row>
    <row r="584" s="13" customFormat="1">
      <c r="A584" s="13"/>
      <c r="B584" s="194"/>
      <c r="C584" s="13"/>
      <c r="D584" s="195" t="s">
        <v>154</v>
      </c>
      <c r="E584" s="196" t="s">
        <v>1</v>
      </c>
      <c r="F584" s="197" t="s">
        <v>907</v>
      </c>
      <c r="G584" s="13"/>
      <c r="H584" s="198">
        <v>36.799999999999997</v>
      </c>
      <c r="I584" s="199"/>
      <c r="J584" s="13"/>
      <c r="K584" s="13"/>
      <c r="L584" s="194"/>
      <c r="M584" s="200"/>
      <c r="N584" s="201"/>
      <c r="O584" s="201"/>
      <c r="P584" s="201"/>
      <c r="Q584" s="201"/>
      <c r="R584" s="201"/>
      <c r="S584" s="201"/>
      <c r="T584" s="20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6" t="s">
        <v>154</v>
      </c>
      <c r="AU584" s="196" t="s">
        <v>82</v>
      </c>
      <c r="AV584" s="13" t="s">
        <v>82</v>
      </c>
      <c r="AW584" s="13" t="s">
        <v>30</v>
      </c>
      <c r="AX584" s="13" t="s">
        <v>73</v>
      </c>
      <c r="AY584" s="196" t="s">
        <v>146</v>
      </c>
    </row>
    <row r="585" s="15" customFormat="1">
      <c r="A585" s="15"/>
      <c r="B585" s="211"/>
      <c r="C585" s="15"/>
      <c r="D585" s="195" t="s">
        <v>154</v>
      </c>
      <c r="E585" s="212" t="s">
        <v>1</v>
      </c>
      <c r="F585" s="213" t="s">
        <v>619</v>
      </c>
      <c r="G585" s="15"/>
      <c r="H585" s="212" t="s">
        <v>1</v>
      </c>
      <c r="I585" s="214"/>
      <c r="J585" s="15"/>
      <c r="K585" s="15"/>
      <c r="L585" s="211"/>
      <c r="M585" s="215"/>
      <c r="N585" s="216"/>
      <c r="O585" s="216"/>
      <c r="P585" s="216"/>
      <c r="Q585" s="216"/>
      <c r="R585" s="216"/>
      <c r="S585" s="216"/>
      <c r="T585" s="217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12" t="s">
        <v>154</v>
      </c>
      <c r="AU585" s="212" t="s">
        <v>82</v>
      </c>
      <c r="AV585" s="15" t="s">
        <v>80</v>
      </c>
      <c r="AW585" s="15" t="s">
        <v>30</v>
      </c>
      <c r="AX585" s="15" t="s">
        <v>73</v>
      </c>
      <c r="AY585" s="212" t="s">
        <v>146</v>
      </c>
    </row>
    <row r="586" s="13" customFormat="1">
      <c r="A586" s="13"/>
      <c r="B586" s="194"/>
      <c r="C586" s="13"/>
      <c r="D586" s="195" t="s">
        <v>154</v>
      </c>
      <c r="E586" s="196" t="s">
        <v>1</v>
      </c>
      <c r="F586" s="197" t="s">
        <v>908</v>
      </c>
      <c r="G586" s="13"/>
      <c r="H586" s="198">
        <v>0.69999999999999996</v>
      </c>
      <c r="I586" s="199"/>
      <c r="J586" s="13"/>
      <c r="K586" s="13"/>
      <c r="L586" s="194"/>
      <c r="M586" s="200"/>
      <c r="N586" s="201"/>
      <c r="O586" s="201"/>
      <c r="P586" s="201"/>
      <c r="Q586" s="201"/>
      <c r="R586" s="201"/>
      <c r="S586" s="201"/>
      <c r="T586" s="20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6" t="s">
        <v>154</v>
      </c>
      <c r="AU586" s="196" t="s">
        <v>82</v>
      </c>
      <c r="AV586" s="13" t="s">
        <v>82</v>
      </c>
      <c r="AW586" s="13" t="s">
        <v>30</v>
      </c>
      <c r="AX586" s="13" t="s">
        <v>73</v>
      </c>
      <c r="AY586" s="196" t="s">
        <v>146</v>
      </c>
    </row>
    <row r="587" s="14" customFormat="1">
      <c r="A587" s="14"/>
      <c r="B587" s="203"/>
      <c r="C587" s="14"/>
      <c r="D587" s="195" t="s">
        <v>154</v>
      </c>
      <c r="E587" s="204" t="s">
        <v>1</v>
      </c>
      <c r="F587" s="205" t="s">
        <v>167</v>
      </c>
      <c r="G587" s="14"/>
      <c r="H587" s="206">
        <v>37.5</v>
      </c>
      <c r="I587" s="207"/>
      <c r="J587" s="14"/>
      <c r="K587" s="14"/>
      <c r="L587" s="203"/>
      <c r="M587" s="208"/>
      <c r="N587" s="209"/>
      <c r="O587" s="209"/>
      <c r="P587" s="209"/>
      <c r="Q587" s="209"/>
      <c r="R587" s="209"/>
      <c r="S587" s="209"/>
      <c r="T587" s="21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04" t="s">
        <v>154</v>
      </c>
      <c r="AU587" s="204" t="s">
        <v>82</v>
      </c>
      <c r="AV587" s="14" t="s">
        <v>152</v>
      </c>
      <c r="AW587" s="14" t="s">
        <v>30</v>
      </c>
      <c r="AX587" s="14" t="s">
        <v>80</v>
      </c>
      <c r="AY587" s="204" t="s">
        <v>146</v>
      </c>
    </row>
    <row r="588" s="2" customFormat="1" ht="66.75" customHeight="1">
      <c r="A588" s="37"/>
      <c r="B588" s="179"/>
      <c r="C588" s="180" t="s">
        <v>913</v>
      </c>
      <c r="D588" s="180" t="s">
        <v>148</v>
      </c>
      <c r="E588" s="181" t="s">
        <v>914</v>
      </c>
      <c r="F588" s="182" t="s">
        <v>915</v>
      </c>
      <c r="G588" s="183" t="s">
        <v>151</v>
      </c>
      <c r="H588" s="184">
        <v>10.5</v>
      </c>
      <c r="I588" s="185"/>
      <c r="J588" s="186">
        <f>ROUND(I588*H588,2)</f>
        <v>0</v>
      </c>
      <c r="K588" s="187"/>
      <c r="L588" s="38"/>
      <c r="M588" s="188" t="s">
        <v>1</v>
      </c>
      <c r="N588" s="189" t="s">
        <v>38</v>
      </c>
      <c r="O588" s="76"/>
      <c r="P588" s="190">
        <f>O588*H588</f>
        <v>0</v>
      </c>
      <c r="Q588" s="190">
        <v>0</v>
      </c>
      <c r="R588" s="190">
        <f>Q588*H588</f>
        <v>0</v>
      </c>
      <c r="S588" s="190">
        <v>0</v>
      </c>
      <c r="T588" s="191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2" t="s">
        <v>239</v>
      </c>
      <c r="AT588" s="192" t="s">
        <v>148</v>
      </c>
      <c r="AU588" s="192" t="s">
        <v>82</v>
      </c>
      <c r="AY588" s="18" t="s">
        <v>146</v>
      </c>
      <c r="BE588" s="193">
        <f>IF(N588="základní",J588,0)</f>
        <v>0</v>
      </c>
      <c r="BF588" s="193">
        <f>IF(N588="snížená",J588,0)</f>
        <v>0</v>
      </c>
      <c r="BG588" s="193">
        <f>IF(N588="zákl. přenesená",J588,0)</f>
        <v>0</v>
      </c>
      <c r="BH588" s="193">
        <f>IF(N588="sníž. přenesená",J588,0)</f>
        <v>0</v>
      </c>
      <c r="BI588" s="193">
        <f>IF(N588="nulová",J588,0)</f>
        <v>0</v>
      </c>
      <c r="BJ588" s="18" t="s">
        <v>80</v>
      </c>
      <c r="BK588" s="193">
        <f>ROUND(I588*H588,2)</f>
        <v>0</v>
      </c>
      <c r="BL588" s="18" t="s">
        <v>239</v>
      </c>
      <c r="BM588" s="192" t="s">
        <v>916</v>
      </c>
    </row>
    <row r="589" s="2" customFormat="1" ht="66.75" customHeight="1">
      <c r="A589" s="37"/>
      <c r="B589" s="179"/>
      <c r="C589" s="180" t="s">
        <v>917</v>
      </c>
      <c r="D589" s="180" t="s">
        <v>148</v>
      </c>
      <c r="E589" s="181" t="s">
        <v>918</v>
      </c>
      <c r="F589" s="182" t="s">
        <v>919</v>
      </c>
      <c r="G589" s="183" t="s">
        <v>151</v>
      </c>
      <c r="H589" s="184">
        <v>4.2000000000000002</v>
      </c>
      <c r="I589" s="185"/>
      <c r="J589" s="186">
        <f>ROUND(I589*H589,2)</f>
        <v>0</v>
      </c>
      <c r="K589" s="187"/>
      <c r="L589" s="38"/>
      <c r="M589" s="188" t="s">
        <v>1</v>
      </c>
      <c r="N589" s="189" t="s">
        <v>38</v>
      </c>
      <c r="O589" s="76"/>
      <c r="P589" s="190">
        <f>O589*H589</f>
        <v>0</v>
      </c>
      <c r="Q589" s="190">
        <v>0</v>
      </c>
      <c r="R589" s="190">
        <f>Q589*H589</f>
        <v>0</v>
      </c>
      <c r="S589" s="190">
        <v>0</v>
      </c>
      <c r="T589" s="191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92" t="s">
        <v>239</v>
      </c>
      <c r="AT589" s="192" t="s">
        <v>148</v>
      </c>
      <c r="AU589" s="192" t="s">
        <v>82</v>
      </c>
      <c r="AY589" s="18" t="s">
        <v>146</v>
      </c>
      <c r="BE589" s="193">
        <f>IF(N589="základní",J589,0)</f>
        <v>0</v>
      </c>
      <c r="BF589" s="193">
        <f>IF(N589="snížená",J589,0)</f>
        <v>0</v>
      </c>
      <c r="BG589" s="193">
        <f>IF(N589="zákl. přenesená",J589,0)</f>
        <v>0</v>
      </c>
      <c r="BH589" s="193">
        <f>IF(N589="sníž. přenesená",J589,0)</f>
        <v>0</v>
      </c>
      <c r="BI589" s="193">
        <f>IF(N589="nulová",J589,0)</f>
        <v>0</v>
      </c>
      <c r="BJ589" s="18" t="s">
        <v>80</v>
      </c>
      <c r="BK589" s="193">
        <f>ROUND(I589*H589,2)</f>
        <v>0</v>
      </c>
      <c r="BL589" s="18" t="s">
        <v>239</v>
      </c>
      <c r="BM589" s="192" t="s">
        <v>920</v>
      </c>
    </row>
    <row r="590" s="2" customFormat="1" ht="24.15" customHeight="1">
      <c r="A590" s="37"/>
      <c r="B590" s="179"/>
      <c r="C590" s="180" t="s">
        <v>921</v>
      </c>
      <c r="D590" s="180" t="s">
        <v>148</v>
      </c>
      <c r="E590" s="181" t="s">
        <v>922</v>
      </c>
      <c r="F590" s="182" t="s">
        <v>923</v>
      </c>
      <c r="G590" s="183" t="s">
        <v>151</v>
      </c>
      <c r="H590" s="184">
        <v>11.4</v>
      </c>
      <c r="I590" s="185"/>
      <c r="J590" s="186">
        <f>ROUND(I590*H590,2)</f>
        <v>0</v>
      </c>
      <c r="K590" s="187"/>
      <c r="L590" s="38"/>
      <c r="M590" s="188" t="s">
        <v>1</v>
      </c>
      <c r="N590" s="189" t="s">
        <v>38</v>
      </c>
      <c r="O590" s="76"/>
      <c r="P590" s="190">
        <f>O590*H590</f>
        <v>0</v>
      </c>
      <c r="Q590" s="190">
        <v>0</v>
      </c>
      <c r="R590" s="190">
        <f>Q590*H590</f>
        <v>0</v>
      </c>
      <c r="S590" s="190">
        <v>0</v>
      </c>
      <c r="T590" s="191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2" t="s">
        <v>239</v>
      </c>
      <c r="AT590" s="192" t="s">
        <v>148</v>
      </c>
      <c r="AU590" s="192" t="s">
        <v>82</v>
      </c>
      <c r="AY590" s="18" t="s">
        <v>146</v>
      </c>
      <c r="BE590" s="193">
        <f>IF(N590="základní",J590,0)</f>
        <v>0</v>
      </c>
      <c r="BF590" s="193">
        <f>IF(N590="snížená",J590,0)</f>
        <v>0</v>
      </c>
      <c r="BG590" s="193">
        <f>IF(N590="zákl. přenesená",J590,0)</f>
        <v>0</v>
      </c>
      <c r="BH590" s="193">
        <f>IF(N590="sníž. přenesená",J590,0)</f>
        <v>0</v>
      </c>
      <c r="BI590" s="193">
        <f>IF(N590="nulová",J590,0)</f>
        <v>0</v>
      </c>
      <c r="BJ590" s="18" t="s">
        <v>80</v>
      </c>
      <c r="BK590" s="193">
        <f>ROUND(I590*H590,2)</f>
        <v>0</v>
      </c>
      <c r="BL590" s="18" t="s">
        <v>239</v>
      </c>
      <c r="BM590" s="192" t="s">
        <v>924</v>
      </c>
    </row>
    <row r="591" s="2" customFormat="1" ht="24.15" customHeight="1">
      <c r="A591" s="37"/>
      <c r="B591" s="179"/>
      <c r="C591" s="180" t="s">
        <v>925</v>
      </c>
      <c r="D591" s="180" t="s">
        <v>148</v>
      </c>
      <c r="E591" s="181" t="s">
        <v>926</v>
      </c>
      <c r="F591" s="182" t="s">
        <v>927</v>
      </c>
      <c r="G591" s="183" t="s">
        <v>151</v>
      </c>
      <c r="H591" s="184">
        <v>15.300000000000001</v>
      </c>
      <c r="I591" s="185"/>
      <c r="J591" s="186">
        <f>ROUND(I591*H591,2)</f>
        <v>0</v>
      </c>
      <c r="K591" s="187"/>
      <c r="L591" s="38"/>
      <c r="M591" s="188" t="s">
        <v>1</v>
      </c>
      <c r="N591" s="189" t="s">
        <v>38</v>
      </c>
      <c r="O591" s="76"/>
      <c r="P591" s="190">
        <f>O591*H591</f>
        <v>0</v>
      </c>
      <c r="Q591" s="190">
        <v>0</v>
      </c>
      <c r="R591" s="190">
        <f>Q591*H591</f>
        <v>0</v>
      </c>
      <c r="S591" s="190">
        <v>0</v>
      </c>
      <c r="T591" s="191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92" t="s">
        <v>239</v>
      </c>
      <c r="AT591" s="192" t="s">
        <v>148</v>
      </c>
      <c r="AU591" s="192" t="s">
        <v>82</v>
      </c>
      <c r="AY591" s="18" t="s">
        <v>146</v>
      </c>
      <c r="BE591" s="193">
        <f>IF(N591="základní",J591,0)</f>
        <v>0</v>
      </c>
      <c r="BF591" s="193">
        <f>IF(N591="snížená",J591,0)</f>
        <v>0</v>
      </c>
      <c r="BG591" s="193">
        <f>IF(N591="zákl. přenesená",J591,0)</f>
        <v>0</v>
      </c>
      <c r="BH591" s="193">
        <f>IF(N591="sníž. přenesená",J591,0)</f>
        <v>0</v>
      </c>
      <c r="BI591" s="193">
        <f>IF(N591="nulová",J591,0)</f>
        <v>0</v>
      </c>
      <c r="BJ591" s="18" t="s">
        <v>80</v>
      </c>
      <c r="BK591" s="193">
        <f>ROUND(I591*H591,2)</f>
        <v>0</v>
      </c>
      <c r="BL591" s="18" t="s">
        <v>239</v>
      </c>
      <c r="BM591" s="192" t="s">
        <v>928</v>
      </c>
    </row>
    <row r="592" s="2" customFormat="1" ht="24.15" customHeight="1">
      <c r="A592" s="37"/>
      <c r="B592" s="179"/>
      <c r="C592" s="180" t="s">
        <v>929</v>
      </c>
      <c r="D592" s="180" t="s">
        <v>148</v>
      </c>
      <c r="E592" s="181" t="s">
        <v>930</v>
      </c>
      <c r="F592" s="182" t="s">
        <v>931</v>
      </c>
      <c r="G592" s="183" t="s">
        <v>151</v>
      </c>
      <c r="H592" s="184">
        <v>17.584</v>
      </c>
      <c r="I592" s="185"/>
      <c r="J592" s="186">
        <f>ROUND(I592*H592,2)</f>
        <v>0</v>
      </c>
      <c r="K592" s="187"/>
      <c r="L592" s="38"/>
      <c r="M592" s="188" t="s">
        <v>1</v>
      </c>
      <c r="N592" s="189" t="s">
        <v>38</v>
      </c>
      <c r="O592" s="76"/>
      <c r="P592" s="190">
        <f>O592*H592</f>
        <v>0</v>
      </c>
      <c r="Q592" s="190">
        <v>0</v>
      </c>
      <c r="R592" s="190">
        <f>Q592*H592</f>
        <v>0</v>
      </c>
      <c r="S592" s="190">
        <v>0.0089999999999999993</v>
      </c>
      <c r="T592" s="191">
        <f>S592*H592</f>
        <v>0.15825599999999998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2" t="s">
        <v>239</v>
      </c>
      <c r="AT592" s="192" t="s">
        <v>148</v>
      </c>
      <c r="AU592" s="192" t="s">
        <v>82</v>
      </c>
      <c r="AY592" s="18" t="s">
        <v>146</v>
      </c>
      <c r="BE592" s="193">
        <f>IF(N592="základní",J592,0)</f>
        <v>0</v>
      </c>
      <c r="BF592" s="193">
        <f>IF(N592="snížená",J592,0)</f>
        <v>0</v>
      </c>
      <c r="BG592" s="193">
        <f>IF(N592="zákl. přenesená",J592,0)</f>
        <v>0</v>
      </c>
      <c r="BH592" s="193">
        <f>IF(N592="sníž. přenesená",J592,0)</f>
        <v>0</v>
      </c>
      <c r="BI592" s="193">
        <f>IF(N592="nulová",J592,0)</f>
        <v>0</v>
      </c>
      <c r="BJ592" s="18" t="s">
        <v>80</v>
      </c>
      <c r="BK592" s="193">
        <f>ROUND(I592*H592,2)</f>
        <v>0</v>
      </c>
      <c r="BL592" s="18" t="s">
        <v>239</v>
      </c>
      <c r="BM592" s="192" t="s">
        <v>932</v>
      </c>
    </row>
    <row r="593" s="15" customFormat="1">
      <c r="A593" s="15"/>
      <c r="B593" s="211"/>
      <c r="C593" s="15"/>
      <c r="D593" s="195" t="s">
        <v>154</v>
      </c>
      <c r="E593" s="212" t="s">
        <v>1</v>
      </c>
      <c r="F593" s="213" t="s">
        <v>933</v>
      </c>
      <c r="G593" s="15"/>
      <c r="H593" s="212" t="s">
        <v>1</v>
      </c>
      <c r="I593" s="214"/>
      <c r="J593" s="15"/>
      <c r="K593" s="15"/>
      <c r="L593" s="211"/>
      <c r="M593" s="215"/>
      <c r="N593" s="216"/>
      <c r="O593" s="216"/>
      <c r="P593" s="216"/>
      <c r="Q593" s="216"/>
      <c r="R593" s="216"/>
      <c r="S593" s="216"/>
      <c r="T593" s="217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12" t="s">
        <v>154</v>
      </c>
      <c r="AU593" s="212" t="s">
        <v>82</v>
      </c>
      <c r="AV593" s="15" t="s">
        <v>80</v>
      </c>
      <c r="AW593" s="15" t="s">
        <v>30</v>
      </c>
      <c r="AX593" s="15" t="s">
        <v>73</v>
      </c>
      <c r="AY593" s="212" t="s">
        <v>146</v>
      </c>
    </row>
    <row r="594" s="13" customFormat="1">
      <c r="A594" s="13"/>
      <c r="B594" s="194"/>
      <c r="C594" s="13"/>
      <c r="D594" s="195" t="s">
        <v>154</v>
      </c>
      <c r="E594" s="196" t="s">
        <v>1</v>
      </c>
      <c r="F594" s="197" t="s">
        <v>934</v>
      </c>
      <c r="G594" s="13"/>
      <c r="H594" s="198">
        <v>17.584</v>
      </c>
      <c r="I594" s="199"/>
      <c r="J594" s="13"/>
      <c r="K594" s="13"/>
      <c r="L594" s="194"/>
      <c r="M594" s="200"/>
      <c r="N594" s="201"/>
      <c r="O594" s="201"/>
      <c r="P594" s="201"/>
      <c r="Q594" s="201"/>
      <c r="R594" s="201"/>
      <c r="S594" s="201"/>
      <c r="T594" s="20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96" t="s">
        <v>154</v>
      </c>
      <c r="AU594" s="196" t="s">
        <v>82</v>
      </c>
      <c r="AV594" s="13" t="s">
        <v>82</v>
      </c>
      <c r="AW594" s="13" t="s">
        <v>30</v>
      </c>
      <c r="AX594" s="13" t="s">
        <v>80</v>
      </c>
      <c r="AY594" s="196" t="s">
        <v>146</v>
      </c>
    </row>
    <row r="595" s="2" customFormat="1" ht="24.15" customHeight="1">
      <c r="A595" s="37"/>
      <c r="B595" s="179"/>
      <c r="C595" s="180" t="s">
        <v>935</v>
      </c>
      <c r="D595" s="180" t="s">
        <v>148</v>
      </c>
      <c r="E595" s="181" t="s">
        <v>936</v>
      </c>
      <c r="F595" s="182" t="s">
        <v>937</v>
      </c>
      <c r="G595" s="183" t="s">
        <v>151</v>
      </c>
      <c r="H595" s="184">
        <v>22</v>
      </c>
      <c r="I595" s="185"/>
      <c r="J595" s="186">
        <f>ROUND(I595*H595,2)</f>
        <v>0</v>
      </c>
      <c r="K595" s="187"/>
      <c r="L595" s="38"/>
      <c r="M595" s="188" t="s">
        <v>1</v>
      </c>
      <c r="N595" s="189" t="s">
        <v>38</v>
      </c>
      <c r="O595" s="76"/>
      <c r="P595" s="190">
        <f>O595*H595</f>
        <v>0</v>
      </c>
      <c r="Q595" s="190">
        <v>0</v>
      </c>
      <c r="R595" s="190">
        <f>Q595*H595</f>
        <v>0</v>
      </c>
      <c r="S595" s="190">
        <v>0.0089999999999999993</v>
      </c>
      <c r="T595" s="191">
        <f>S595*H595</f>
        <v>0.19799999999999998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92" t="s">
        <v>239</v>
      </c>
      <c r="AT595" s="192" t="s">
        <v>148</v>
      </c>
      <c r="AU595" s="192" t="s">
        <v>82</v>
      </c>
      <c r="AY595" s="18" t="s">
        <v>146</v>
      </c>
      <c r="BE595" s="193">
        <f>IF(N595="základní",J595,0)</f>
        <v>0</v>
      </c>
      <c r="BF595" s="193">
        <f>IF(N595="snížená",J595,0)</f>
        <v>0</v>
      </c>
      <c r="BG595" s="193">
        <f>IF(N595="zákl. přenesená",J595,0)</f>
        <v>0</v>
      </c>
      <c r="BH595" s="193">
        <f>IF(N595="sníž. přenesená",J595,0)</f>
        <v>0</v>
      </c>
      <c r="BI595" s="193">
        <f>IF(N595="nulová",J595,0)</f>
        <v>0</v>
      </c>
      <c r="BJ595" s="18" t="s">
        <v>80</v>
      </c>
      <c r="BK595" s="193">
        <f>ROUND(I595*H595,2)</f>
        <v>0</v>
      </c>
      <c r="BL595" s="18" t="s">
        <v>239</v>
      </c>
      <c r="BM595" s="192" t="s">
        <v>938</v>
      </c>
    </row>
    <row r="596" s="15" customFormat="1">
      <c r="A596" s="15"/>
      <c r="B596" s="211"/>
      <c r="C596" s="15"/>
      <c r="D596" s="195" t="s">
        <v>154</v>
      </c>
      <c r="E596" s="212" t="s">
        <v>1</v>
      </c>
      <c r="F596" s="213" t="s">
        <v>939</v>
      </c>
      <c r="G596" s="15"/>
      <c r="H596" s="212" t="s">
        <v>1</v>
      </c>
      <c r="I596" s="214"/>
      <c r="J596" s="15"/>
      <c r="K596" s="15"/>
      <c r="L596" s="211"/>
      <c r="M596" s="215"/>
      <c r="N596" s="216"/>
      <c r="O596" s="216"/>
      <c r="P596" s="216"/>
      <c r="Q596" s="216"/>
      <c r="R596" s="216"/>
      <c r="S596" s="216"/>
      <c r="T596" s="217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12" t="s">
        <v>154</v>
      </c>
      <c r="AU596" s="212" t="s">
        <v>82</v>
      </c>
      <c r="AV596" s="15" t="s">
        <v>80</v>
      </c>
      <c r="AW596" s="15" t="s">
        <v>30</v>
      </c>
      <c r="AX596" s="15" t="s">
        <v>73</v>
      </c>
      <c r="AY596" s="212" t="s">
        <v>146</v>
      </c>
    </row>
    <row r="597" s="13" customFormat="1">
      <c r="A597" s="13"/>
      <c r="B597" s="194"/>
      <c r="C597" s="13"/>
      <c r="D597" s="195" t="s">
        <v>154</v>
      </c>
      <c r="E597" s="196" t="s">
        <v>1</v>
      </c>
      <c r="F597" s="197" t="s">
        <v>940</v>
      </c>
      <c r="G597" s="13"/>
      <c r="H597" s="198">
        <v>22</v>
      </c>
      <c r="I597" s="199"/>
      <c r="J597" s="13"/>
      <c r="K597" s="13"/>
      <c r="L597" s="194"/>
      <c r="M597" s="200"/>
      <c r="N597" s="201"/>
      <c r="O597" s="201"/>
      <c r="P597" s="201"/>
      <c r="Q597" s="201"/>
      <c r="R597" s="201"/>
      <c r="S597" s="201"/>
      <c r="T597" s="20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6" t="s">
        <v>154</v>
      </c>
      <c r="AU597" s="196" t="s">
        <v>82</v>
      </c>
      <c r="AV597" s="13" t="s">
        <v>82</v>
      </c>
      <c r="AW597" s="13" t="s">
        <v>30</v>
      </c>
      <c r="AX597" s="13" t="s">
        <v>80</v>
      </c>
      <c r="AY597" s="196" t="s">
        <v>146</v>
      </c>
    </row>
    <row r="598" s="2" customFormat="1" ht="24.15" customHeight="1">
      <c r="A598" s="37"/>
      <c r="B598" s="179"/>
      <c r="C598" s="180" t="s">
        <v>941</v>
      </c>
      <c r="D598" s="180" t="s">
        <v>148</v>
      </c>
      <c r="E598" s="181" t="s">
        <v>942</v>
      </c>
      <c r="F598" s="182" t="s">
        <v>943</v>
      </c>
      <c r="G598" s="183" t="s">
        <v>151</v>
      </c>
      <c r="H598" s="184">
        <v>17.584</v>
      </c>
      <c r="I598" s="185"/>
      <c r="J598" s="186">
        <f>ROUND(I598*H598,2)</f>
        <v>0</v>
      </c>
      <c r="K598" s="187"/>
      <c r="L598" s="38"/>
      <c r="M598" s="188" t="s">
        <v>1</v>
      </c>
      <c r="N598" s="189" t="s">
        <v>38</v>
      </c>
      <c r="O598" s="76"/>
      <c r="P598" s="190">
        <f>O598*H598</f>
        <v>0</v>
      </c>
      <c r="Q598" s="190">
        <v>0</v>
      </c>
      <c r="R598" s="190">
        <f>Q598*H598</f>
        <v>0</v>
      </c>
      <c r="S598" s="190">
        <v>0.010200000000000001</v>
      </c>
      <c r="T598" s="191">
        <f>S598*H598</f>
        <v>0.17935680000000001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2" t="s">
        <v>239</v>
      </c>
      <c r="AT598" s="192" t="s">
        <v>148</v>
      </c>
      <c r="AU598" s="192" t="s">
        <v>82</v>
      </c>
      <c r="AY598" s="18" t="s">
        <v>146</v>
      </c>
      <c r="BE598" s="193">
        <f>IF(N598="základní",J598,0)</f>
        <v>0</v>
      </c>
      <c r="BF598" s="193">
        <f>IF(N598="snížená",J598,0)</f>
        <v>0</v>
      </c>
      <c r="BG598" s="193">
        <f>IF(N598="zákl. přenesená",J598,0)</f>
        <v>0</v>
      </c>
      <c r="BH598" s="193">
        <f>IF(N598="sníž. přenesená",J598,0)</f>
        <v>0</v>
      </c>
      <c r="BI598" s="193">
        <f>IF(N598="nulová",J598,0)</f>
        <v>0</v>
      </c>
      <c r="BJ598" s="18" t="s">
        <v>80</v>
      </c>
      <c r="BK598" s="193">
        <f>ROUND(I598*H598,2)</f>
        <v>0</v>
      </c>
      <c r="BL598" s="18" t="s">
        <v>239</v>
      </c>
      <c r="BM598" s="192" t="s">
        <v>944</v>
      </c>
    </row>
    <row r="599" s="15" customFormat="1">
      <c r="A599" s="15"/>
      <c r="B599" s="211"/>
      <c r="C599" s="15"/>
      <c r="D599" s="195" t="s">
        <v>154</v>
      </c>
      <c r="E599" s="212" t="s">
        <v>1</v>
      </c>
      <c r="F599" s="213" t="s">
        <v>933</v>
      </c>
      <c r="G599" s="15"/>
      <c r="H599" s="212" t="s">
        <v>1</v>
      </c>
      <c r="I599" s="214"/>
      <c r="J599" s="15"/>
      <c r="K599" s="15"/>
      <c r="L599" s="211"/>
      <c r="M599" s="215"/>
      <c r="N599" s="216"/>
      <c r="O599" s="216"/>
      <c r="P599" s="216"/>
      <c r="Q599" s="216"/>
      <c r="R599" s="216"/>
      <c r="S599" s="216"/>
      <c r="T599" s="21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12" t="s">
        <v>154</v>
      </c>
      <c r="AU599" s="212" t="s">
        <v>82</v>
      </c>
      <c r="AV599" s="15" t="s">
        <v>80</v>
      </c>
      <c r="AW599" s="15" t="s">
        <v>30</v>
      </c>
      <c r="AX599" s="15" t="s">
        <v>73</v>
      </c>
      <c r="AY599" s="212" t="s">
        <v>146</v>
      </c>
    </row>
    <row r="600" s="13" customFormat="1">
      <c r="A600" s="13"/>
      <c r="B600" s="194"/>
      <c r="C600" s="13"/>
      <c r="D600" s="195" t="s">
        <v>154</v>
      </c>
      <c r="E600" s="196" t="s">
        <v>1</v>
      </c>
      <c r="F600" s="197" t="s">
        <v>934</v>
      </c>
      <c r="G600" s="13"/>
      <c r="H600" s="198">
        <v>17.584</v>
      </c>
      <c r="I600" s="199"/>
      <c r="J600" s="13"/>
      <c r="K600" s="13"/>
      <c r="L600" s="194"/>
      <c r="M600" s="200"/>
      <c r="N600" s="201"/>
      <c r="O600" s="201"/>
      <c r="P600" s="201"/>
      <c r="Q600" s="201"/>
      <c r="R600" s="201"/>
      <c r="S600" s="201"/>
      <c r="T600" s="20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96" t="s">
        <v>154</v>
      </c>
      <c r="AU600" s="196" t="s">
        <v>82</v>
      </c>
      <c r="AV600" s="13" t="s">
        <v>82</v>
      </c>
      <c r="AW600" s="13" t="s">
        <v>30</v>
      </c>
      <c r="AX600" s="13" t="s">
        <v>80</v>
      </c>
      <c r="AY600" s="196" t="s">
        <v>146</v>
      </c>
    </row>
    <row r="601" s="2" customFormat="1" ht="37.8" customHeight="1">
      <c r="A601" s="37"/>
      <c r="B601" s="179"/>
      <c r="C601" s="180" t="s">
        <v>945</v>
      </c>
      <c r="D601" s="180" t="s">
        <v>148</v>
      </c>
      <c r="E601" s="181" t="s">
        <v>946</v>
      </c>
      <c r="F601" s="182" t="s">
        <v>947</v>
      </c>
      <c r="G601" s="183" t="s">
        <v>355</v>
      </c>
      <c r="H601" s="184">
        <v>6</v>
      </c>
      <c r="I601" s="185"/>
      <c r="J601" s="186">
        <f>ROUND(I601*H601,2)</f>
        <v>0</v>
      </c>
      <c r="K601" s="187"/>
      <c r="L601" s="38"/>
      <c r="M601" s="188" t="s">
        <v>1</v>
      </c>
      <c r="N601" s="189" t="s">
        <v>38</v>
      </c>
      <c r="O601" s="76"/>
      <c r="P601" s="190">
        <f>O601*H601</f>
        <v>0</v>
      </c>
      <c r="Q601" s="190">
        <v>6.0000000000000002E-05</v>
      </c>
      <c r="R601" s="190">
        <f>Q601*H601</f>
        <v>0.00036000000000000002</v>
      </c>
      <c r="S601" s="190">
        <v>0</v>
      </c>
      <c r="T601" s="191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2" t="s">
        <v>239</v>
      </c>
      <c r="AT601" s="192" t="s">
        <v>148</v>
      </c>
      <c r="AU601" s="192" t="s">
        <v>82</v>
      </c>
      <c r="AY601" s="18" t="s">
        <v>146</v>
      </c>
      <c r="BE601" s="193">
        <f>IF(N601="základní",J601,0)</f>
        <v>0</v>
      </c>
      <c r="BF601" s="193">
        <f>IF(N601="snížená",J601,0)</f>
        <v>0</v>
      </c>
      <c r="BG601" s="193">
        <f>IF(N601="zákl. přenesená",J601,0)</f>
        <v>0</v>
      </c>
      <c r="BH601" s="193">
        <f>IF(N601="sníž. přenesená",J601,0)</f>
        <v>0</v>
      </c>
      <c r="BI601" s="193">
        <f>IF(N601="nulová",J601,0)</f>
        <v>0</v>
      </c>
      <c r="BJ601" s="18" t="s">
        <v>80</v>
      </c>
      <c r="BK601" s="193">
        <f>ROUND(I601*H601,2)</f>
        <v>0</v>
      </c>
      <c r="BL601" s="18" t="s">
        <v>239</v>
      </c>
      <c r="BM601" s="192" t="s">
        <v>948</v>
      </c>
    </row>
    <row r="602" s="2" customFormat="1" ht="33" customHeight="1">
      <c r="A602" s="37"/>
      <c r="B602" s="179"/>
      <c r="C602" s="180" t="s">
        <v>949</v>
      </c>
      <c r="D602" s="180" t="s">
        <v>148</v>
      </c>
      <c r="E602" s="181" t="s">
        <v>950</v>
      </c>
      <c r="F602" s="182" t="s">
        <v>951</v>
      </c>
      <c r="G602" s="183" t="s">
        <v>355</v>
      </c>
      <c r="H602" s="184">
        <v>6</v>
      </c>
      <c r="I602" s="185"/>
      <c r="J602" s="186">
        <f>ROUND(I602*H602,2)</f>
        <v>0</v>
      </c>
      <c r="K602" s="187"/>
      <c r="L602" s="38"/>
      <c r="M602" s="188" t="s">
        <v>1</v>
      </c>
      <c r="N602" s="189" t="s">
        <v>38</v>
      </c>
      <c r="O602" s="76"/>
      <c r="P602" s="190">
        <f>O602*H602</f>
        <v>0</v>
      </c>
      <c r="Q602" s="190">
        <v>0</v>
      </c>
      <c r="R602" s="190">
        <f>Q602*H602</f>
        <v>0</v>
      </c>
      <c r="S602" s="190">
        <v>0.016</v>
      </c>
      <c r="T602" s="191">
        <f>S602*H602</f>
        <v>0.096000000000000002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92" t="s">
        <v>152</v>
      </c>
      <c r="AT602" s="192" t="s">
        <v>148</v>
      </c>
      <c r="AU602" s="192" t="s">
        <v>82</v>
      </c>
      <c r="AY602" s="18" t="s">
        <v>146</v>
      </c>
      <c r="BE602" s="193">
        <f>IF(N602="základní",J602,0)</f>
        <v>0</v>
      </c>
      <c r="BF602" s="193">
        <f>IF(N602="snížená",J602,0)</f>
        <v>0</v>
      </c>
      <c r="BG602" s="193">
        <f>IF(N602="zákl. přenesená",J602,0)</f>
        <v>0</v>
      </c>
      <c r="BH602" s="193">
        <f>IF(N602="sníž. přenesená",J602,0)</f>
        <v>0</v>
      </c>
      <c r="BI602" s="193">
        <f>IF(N602="nulová",J602,0)</f>
        <v>0</v>
      </c>
      <c r="BJ602" s="18" t="s">
        <v>80</v>
      </c>
      <c r="BK602" s="193">
        <f>ROUND(I602*H602,2)</f>
        <v>0</v>
      </c>
      <c r="BL602" s="18" t="s">
        <v>152</v>
      </c>
      <c r="BM602" s="192" t="s">
        <v>952</v>
      </c>
    </row>
    <row r="603" s="2" customFormat="1" ht="16.5" customHeight="1">
      <c r="A603" s="37"/>
      <c r="B603" s="179"/>
      <c r="C603" s="180" t="s">
        <v>953</v>
      </c>
      <c r="D603" s="180" t="s">
        <v>148</v>
      </c>
      <c r="E603" s="181" t="s">
        <v>954</v>
      </c>
      <c r="F603" s="182" t="s">
        <v>955</v>
      </c>
      <c r="G603" s="183" t="s">
        <v>151</v>
      </c>
      <c r="H603" s="184">
        <v>224.999</v>
      </c>
      <c r="I603" s="185"/>
      <c r="J603" s="186">
        <f>ROUND(I603*H603,2)</f>
        <v>0</v>
      </c>
      <c r="K603" s="187"/>
      <c r="L603" s="38"/>
      <c r="M603" s="188" t="s">
        <v>1</v>
      </c>
      <c r="N603" s="189" t="s">
        <v>38</v>
      </c>
      <c r="O603" s="76"/>
      <c r="P603" s="190">
        <f>O603*H603</f>
        <v>0</v>
      </c>
      <c r="Q603" s="190">
        <v>0</v>
      </c>
      <c r="R603" s="190">
        <f>Q603*H603</f>
        <v>0</v>
      </c>
      <c r="S603" s="190">
        <v>0.055</v>
      </c>
      <c r="T603" s="191">
        <f>S603*H603</f>
        <v>12.374945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2" t="s">
        <v>239</v>
      </c>
      <c r="AT603" s="192" t="s">
        <v>148</v>
      </c>
      <c r="AU603" s="192" t="s">
        <v>82</v>
      </c>
      <c r="AY603" s="18" t="s">
        <v>146</v>
      </c>
      <c r="BE603" s="193">
        <f>IF(N603="základní",J603,0)</f>
        <v>0</v>
      </c>
      <c r="BF603" s="193">
        <f>IF(N603="snížená",J603,0)</f>
        <v>0</v>
      </c>
      <c r="BG603" s="193">
        <f>IF(N603="zákl. přenesená",J603,0)</f>
        <v>0</v>
      </c>
      <c r="BH603" s="193">
        <f>IF(N603="sníž. přenesená",J603,0)</f>
        <v>0</v>
      </c>
      <c r="BI603" s="193">
        <f>IF(N603="nulová",J603,0)</f>
        <v>0</v>
      </c>
      <c r="BJ603" s="18" t="s">
        <v>80</v>
      </c>
      <c r="BK603" s="193">
        <f>ROUND(I603*H603,2)</f>
        <v>0</v>
      </c>
      <c r="BL603" s="18" t="s">
        <v>239</v>
      </c>
      <c r="BM603" s="192" t="s">
        <v>956</v>
      </c>
    </row>
    <row r="604" s="15" customFormat="1">
      <c r="A604" s="15"/>
      <c r="B604" s="211"/>
      <c r="C604" s="15"/>
      <c r="D604" s="195" t="s">
        <v>154</v>
      </c>
      <c r="E604" s="212" t="s">
        <v>1</v>
      </c>
      <c r="F604" s="213" t="s">
        <v>611</v>
      </c>
      <c r="G604" s="15"/>
      <c r="H604" s="212" t="s">
        <v>1</v>
      </c>
      <c r="I604" s="214"/>
      <c r="J604" s="15"/>
      <c r="K604" s="15"/>
      <c r="L604" s="211"/>
      <c r="M604" s="215"/>
      <c r="N604" s="216"/>
      <c r="O604" s="216"/>
      <c r="P604" s="216"/>
      <c r="Q604" s="216"/>
      <c r="R604" s="216"/>
      <c r="S604" s="216"/>
      <c r="T604" s="217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12" t="s">
        <v>154</v>
      </c>
      <c r="AU604" s="212" t="s">
        <v>82</v>
      </c>
      <c r="AV604" s="15" t="s">
        <v>80</v>
      </c>
      <c r="AW604" s="15" t="s">
        <v>30</v>
      </c>
      <c r="AX604" s="15" t="s">
        <v>73</v>
      </c>
      <c r="AY604" s="212" t="s">
        <v>146</v>
      </c>
    </row>
    <row r="605" s="13" customFormat="1">
      <c r="A605" s="13"/>
      <c r="B605" s="194"/>
      <c r="C605" s="13"/>
      <c r="D605" s="195" t="s">
        <v>154</v>
      </c>
      <c r="E605" s="196" t="s">
        <v>1</v>
      </c>
      <c r="F605" s="197" t="s">
        <v>612</v>
      </c>
      <c r="G605" s="13"/>
      <c r="H605" s="198">
        <v>224.999</v>
      </c>
      <c r="I605" s="199"/>
      <c r="J605" s="13"/>
      <c r="K605" s="13"/>
      <c r="L605" s="194"/>
      <c r="M605" s="200"/>
      <c r="N605" s="201"/>
      <c r="O605" s="201"/>
      <c r="P605" s="201"/>
      <c r="Q605" s="201"/>
      <c r="R605" s="201"/>
      <c r="S605" s="201"/>
      <c r="T605" s="20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96" t="s">
        <v>154</v>
      </c>
      <c r="AU605" s="196" t="s">
        <v>82</v>
      </c>
      <c r="AV605" s="13" t="s">
        <v>82</v>
      </c>
      <c r="AW605" s="13" t="s">
        <v>30</v>
      </c>
      <c r="AX605" s="13" t="s">
        <v>80</v>
      </c>
      <c r="AY605" s="196" t="s">
        <v>146</v>
      </c>
    </row>
    <row r="606" s="2" customFormat="1" ht="16.5" customHeight="1">
      <c r="A606" s="37"/>
      <c r="B606" s="179"/>
      <c r="C606" s="180" t="s">
        <v>957</v>
      </c>
      <c r="D606" s="180" t="s">
        <v>148</v>
      </c>
      <c r="E606" s="181" t="s">
        <v>958</v>
      </c>
      <c r="F606" s="182" t="s">
        <v>959</v>
      </c>
      <c r="G606" s="183" t="s">
        <v>151</v>
      </c>
      <c r="H606" s="184">
        <v>224.999</v>
      </c>
      <c r="I606" s="185"/>
      <c r="J606" s="186">
        <f>ROUND(I606*H606,2)</f>
        <v>0</v>
      </c>
      <c r="K606" s="187"/>
      <c r="L606" s="38"/>
      <c r="M606" s="188" t="s">
        <v>1</v>
      </c>
      <c r="N606" s="189" t="s">
        <v>38</v>
      </c>
      <c r="O606" s="76"/>
      <c r="P606" s="190">
        <f>O606*H606</f>
        <v>0</v>
      </c>
      <c r="Q606" s="190">
        <v>0</v>
      </c>
      <c r="R606" s="190">
        <f>Q606*H606</f>
        <v>0</v>
      </c>
      <c r="S606" s="190">
        <v>0.002</v>
      </c>
      <c r="T606" s="191">
        <f>S606*H606</f>
        <v>0.44999800000000001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92" t="s">
        <v>239</v>
      </c>
      <c r="AT606" s="192" t="s">
        <v>148</v>
      </c>
      <c r="AU606" s="192" t="s">
        <v>82</v>
      </c>
      <c r="AY606" s="18" t="s">
        <v>146</v>
      </c>
      <c r="BE606" s="193">
        <f>IF(N606="základní",J606,0)</f>
        <v>0</v>
      </c>
      <c r="BF606" s="193">
        <f>IF(N606="snížená",J606,0)</f>
        <v>0</v>
      </c>
      <c r="BG606" s="193">
        <f>IF(N606="zákl. přenesená",J606,0)</f>
        <v>0</v>
      </c>
      <c r="BH606" s="193">
        <f>IF(N606="sníž. přenesená",J606,0)</f>
        <v>0</v>
      </c>
      <c r="BI606" s="193">
        <f>IF(N606="nulová",J606,0)</f>
        <v>0</v>
      </c>
      <c r="BJ606" s="18" t="s">
        <v>80</v>
      </c>
      <c r="BK606" s="193">
        <f>ROUND(I606*H606,2)</f>
        <v>0</v>
      </c>
      <c r="BL606" s="18" t="s">
        <v>239</v>
      </c>
      <c r="BM606" s="192" t="s">
        <v>960</v>
      </c>
    </row>
    <row r="607" s="15" customFormat="1">
      <c r="A607" s="15"/>
      <c r="B607" s="211"/>
      <c r="C607" s="15"/>
      <c r="D607" s="195" t="s">
        <v>154</v>
      </c>
      <c r="E607" s="212" t="s">
        <v>1</v>
      </c>
      <c r="F607" s="213" t="s">
        <v>611</v>
      </c>
      <c r="G607" s="15"/>
      <c r="H607" s="212" t="s">
        <v>1</v>
      </c>
      <c r="I607" s="214"/>
      <c r="J607" s="15"/>
      <c r="K607" s="15"/>
      <c r="L607" s="211"/>
      <c r="M607" s="215"/>
      <c r="N607" s="216"/>
      <c r="O607" s="216"/>
      <c r="P607" s="216"/>
      <c r="Q607" s="216"/>
      <c r="R607" s="216"/>
      <c r="S607" s="216"/>
      <c r="T607" s="217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12" t="s">
        <v>154</v>
      </c>
      <c r="AU607" s="212" t="s">
        <v>82</v>
      </c>
      <c r="AV607" s="15" t="s">
        <v>80</v>
      </c>
      <c r="AW607" s="15" t="s">
        <v>30</v>
      </c>
      <c r="AX607" s="15" t="s">
        <v>73</v>
      </c>
      <c r="AY607" s="212" t="s">
        <v>146</v>
      </c>
    </row>
    <row r="608" s="13" customFormat="1">
      <c r="A608" s="13"/>
      <c r="B608" s="194"/>
      <c r="C608" s="13"/>
      <c r="D608" s="195" t="s">
        <v>154</v>
      </c>
      <c r="E608" s="196" t="s">
        <v>1</v>
      </c>
      <c r="F608" s="197" t="s">
        <v>612</v>
      </c>
      <c r="G608" s="13"/>
      <c r="H608" s="198">
        <v>224.999</v>
      </c>
      <c r="I608" s="199"/>
      <c r="J608" s="13"/>
      <c r="K608" s="13"/>
      <c r="L608" s="194"/>
      <c r="M608" s="200"/>
      <c r="N608" s="201"/>
      <c r="O608" s="201"/>
      <c r="P608" s="201"/>
      <c r="Q608" s="201"/>
      <c r="R608" s="201"/>
      <c r="S608" s="201"/>
      <c r="T608" s="20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6" t="s">
        <v>154</v>
      </c>
      <c r="AU608" s="196" t="s">
        <v>82</v>
      </c>
      <c r="AV608" s="13" t="s">
        <v>82</v>
      </c>
      <c r="AW608" s="13" t="s">
        <v>30</v>
      </c>
      <c r="AX608" s="13" t="s">
        <v>80</v>
      </c>
      <c r="AY608" s="196" t="s">
        <v>146</v>
      </c>
    </row>
    <row r="609" s="2" customFormat="1" ht="24.15" customHeight="1">
      <c r="A609" s="37"/>
      <c r="B609" s="179"/>
      <c r="C609" s="180" t="s">
        <v>961</v>
      </c>
      <c r="D609" s="180" t="s">
        <v>148</v>
      </c>
      <c r="E609" s="181" t="s">
        <v>962</v>
      </c>
      <c r="F609" s="182" t="s">
        <v>963</v>
      </c>
      <c r="G609" s="183" t="s">
        <v>151</v>
      </c>
      <c r="H609" s="184">
        <v>75</v>
      </c>
      <c r="I609" s="185"/>
      <c r="J609" s="186">
        <f>ROUND(I609*H609,2)</f>
        <v>0</v>
      </c>
      <c r="K609" s="187"/>
      <c r="L609" s="38"/>
      <c r="M609" s="188" t="s">
        <v>1</v>
      </c>
      <c r="N609" s="189" t="s">
        <v>38</v>
      </c>
      <c r="O609" s="76"/>
      <c r="P609" s="190">
        <f>O609*H609</f>
        <v>0</v>
      </c>
      <c r="Q609" s="190">
        <v>0.00010000000000000001</v>
      </c>
      <c r="R609" s="190">
        <f>Q609*H609</f>
        <v>0.0075000000000000006</v>
      </c>
      <c r="S609" s="190">
        <v>0</v>
      </c>
      <c r="T609" s="191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92" t="s">
        <v>239</v>
      </c>
      <c r="AT609" s="192" t="s">
        <v>148</v>
      </c>
      <c r="AU609" s="192" t="s">
        <v>82</v>
      </c>
      <c r="AY609" s="18" t="s">
        <v>146</v>
      </c>
      <c r="BE609" s="193">
        <f>IF(N609="základní",J609,0)</f>
        <v>0</v>
      </c>
      <c r="BF609" s="193">
        <f>IF(N609="snížená",J609,0)</f>
        <v>0</v>
      </c>
      <c r="BG609" s="193">
        <f>IF(N609="zákl. přenesená",J609,0)</f>
        <v>0</v>
      </c>
      <c r="BH609" s="193">
        <f>IF(N609="sníž. přenesená",J609,0)</f>
        <v>0</v>
      </c>
      <c r="BI609" s="193">
        <f>IF(N609="nulová",J609,0)</f>
        <v>0</v>
      </c>
      <c r="BJ609" s="18" t="s">
        <v>80</v>
      </c>
      <c r="BK609" s="193">
        <f>ROUND(I609*H609,2)</f>
        <v>0</v>
      </c>
      <c r="BL609" s="18" t="s">
        <v>239</v>
      </c>
      <c r="BM609" s="192" t="s">
        <v>964</v>
      </c>
    </row>
    <row r="610" s="15" customFormat="1">
      <c r="A610" s="15"/>
      <c r="B610" s="211"/>
      <c r="C610" s="15"/>
      <c r="D610" s="195" t="s">
        <v>154</v>
      </c>
      <c r="E610" s="212" t="s">
        <v>1</v>
      </c>
      <c r="F610" s="213" t="s">
        <v>617</v>
      </c>
      <c r="G610" s="15"/>
      <c r="H610" s="212" t="s">
        <v>1</v>
      </c>
      <c r="I610" s="214"/>
      <c r="J610" s="15"/>
      <c r="K610" s="15"/>
      <c r="L610" s="211"/>
      <c r="M610" s="215"/>
      <c r="N610" s="216"/>
      <c r="O610" s="216"/>
      <c r="P610" s="216"/>
      <c r="Q610" s="216"/>
      <c r="R610" s="216"/>
      <c r="S610" s="216"/>
      <c r="T610" s="217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12" t="s">
        <v>154</v>
      </c>
      <c r="AU610" s="212" t="s">
        <v>82</v>
      </c>
      <c r="AV610" s="15" t="s">
        <v>80</v>
      </c>
      <c r="AW610" s="15" t="s">
        <v>30</v>
      </c>
      <c r="AX610" s="15" t="s">
        <v>73</v>
      </c>
      <c r="AY610" s="212" t="s">
        <v>146</v>
      </c>
    </row>
    <row r="611" s="13" customFormat="1">
      <c r="A611" s="13"/>
      <c r="B611" s="194"/>
      <c r="C611" s="13"/>
      <c r="D611" s="195" t="s">
        <v>154</v>
      </c>
      <c r="E611" s="196" t="s">
        <v>1</v>
      </c>
      <c r="F611" s="197" t="s">
        <v>965</v>
      </c>
      <c r="G611" s="13"/>
      <c r="H611" s="198">
        <v>73.599999999999994</v>
      </c>
      <c r="I611" s="199"/>
      <c r="J611" s="13"/>
      <c r="K611" s="13"/>
      <c r="L611" s="194"/>
      <c r="M611" s="200"/>
      <c r="N611" s="201"/>
      <c r="O611" s="201"/>
      <c r="P611" s="201"/>
      <c r="Q611" s="201"/>
      <c r="R611" s="201"/>
      <c r="S611" s="201"/>
      <c r="T611" s="20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6" t="s">
        <v>154</v>
      </c>
      <c r="AU611" s="196" t="s">
        <v>82</v>
      </c>
      <c r="AV611" s="13" t="s">
        <v>82</v>
      </c>
      <c r="AW611" s="13" t="s">
        <v>30</v>
      </c>
      <c r="AX611" s="13" t="s">
        <v>73</v>
      </c>
      <c r="AY611" s="196" t="s">
        <v>146</v>
      </c>
    </row>
    <row r="612" s="15" customFormat="1">
      <c r="A612" s="15"/>
      <c r="B612" s="211"/>
      <c r="C612" s="15"/>
      <c r="D612" s="195" t="s">
        <v>154</v>
      </c>
      <c r="E612" s="212" t="s">
        <v>1</v>
      </c>
      <c r="F612" s="213" t="s">
        <v>619</v>
      </c>
      <c r="G612" s="15"/>
      <c r="H612" s="212" t="s">
        <v>1</v>
      </c>
      <c r="I612" s="214"/>
      <c r="J612" s="15"/>
      <c r="K612" s="15"/>
      <c r="L612" s="211"/>
      <c r="M612" s="215"/>
      <c r="N612" s="216"/>
      <c r="O612" s="216"/>
      <c r="P612" s="216"/>
      <c r="Q612" s="216"/>
      <c r="R612" s="216"/>
      <c r="S612" s="216"/>
      <c r="T612" s="217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12" t="s">
        <v>154</v>
      </c>
      <c r="AU612" s="212" t="s">
        <v>82</v>
      </c>
      <c r="AV612" s="15" t="s">
        <v>80</v>
      </c>
      <c r="AW612" s="15" t="s">
        <v>30</v>
      </c>
      <c r="AX612" s="15" t="s">
        <v>73</v>
      </c>
      <c r="AY612" s="212" t="s">
        <v>146</v>
      </c>
    </row>
    <row r="613" s="13" customFormat="1">
      <c r="A613" s="13"/>
      <c r="B613" s="194"/>
      <c r="C613" s="13"/>
      <c r="D613" s="195" t="s">
        <v>154</v>
      </c>
      <c r="E613" s="196" t="s">
        <v>1</v>
      </c>
      <c r="F613" s="197" t="s">
        <v>966</v>
      </c>
      <c r="G613" s="13"/>
      <c r="H613" s="198">
        <v>1.3999999999999999</v>
      </c>
      <c r="I613" s="199"/>
      <c r="J613" s="13"/>
      <c r="K613" s="13"/>
      <c r="L613" s="194"/>
      <c r="M613" s="200"/>
      <c r="N613" s="201"/>
      <c r="O613" s="201"/>
      <c r="P613" s="201"/>
      <c r="Q613" s="201"/>
      <c r="R613" s="201"/>
      <c r="S613" s="201"/>
      <c r="T613" s="20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6" t="s">
        <v>154</v>
      </c>
      <c r="AU613" s="196" t="s">
        <v>82</v>
      </c>
      <c r="AV613" s="13" t="s">
        <v>82</v>
      </c>
      <c r="AW613" s="13" t="s">
        <v>30</v>
      </c>
      <c r="AX613" s="13" t="s">
        <v>73</v>
      </c>
      <c r="AY613" s="196" t="s">
        <v>146</v>
      </c>
    </row>
    <row r="614" s="14" customFormat="1">
      <c r="A614" s="14"/>
      <c r="B614" s="203"/>
      <c r="C614" s="14"/>
      <c r="D614" s="195" t="s">
        <v>154</v>
      </c>
      <c r="E614" s="204" t="s">
        <v>1</v>
      </c>
      <c r="F614" s="205" t="s">
        <v>167</v>
      </c>
      <c r="G614" s="14"/>
      <c r="H614" s="206">
        <v>75</v>
      </c>
      <c r="I614" s="207"/>
      <c r="J614" s="14"/>
      <c r="K614" s="14"/>
      <c r="L614" s="203"/>
      <c r="M614" s="208"/>
      <c r="N614" s="209"/>
      <c r="O614" s="209"/>
      <c r="P614" s="209"/>
      <c r="Q614" s="209"/>
      <c r="R614" s="209"/>
      <c r="S614" s="209"/>
      <c r="T614" s="21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4" t="s">
        <v>154</v>
      </c>
      <c r="AU614" s="204" t="s">
        <v>82</v>
      </c>
      <c r="AV614" s="14" t="s">
        <v>152</v>
      </c>
      <c r="AW614" s="14" t="s">
        <v>30</v>
      </c>
      <c r="AX614" s="14" t="s">
        <v>80</v>
      </c>
      <c r="AY614" s="204" t="s">
        <v>146</v>
      </c>
    </row>
    <row r="615" s="2" customFormat="1" ht="16.5" customHeight="1">
      <c r="A615" s="37"/>
      <c r="B615" s="179"/>
      <c r="C615" s="218" t="s">
        <v>967</v>
      </c>
      <c r="D615" s="218" t="s">
        <v>209</v>
      </c>
      <c r="E615" s="219" t="s">
        <v>968</v>
      </c>
      <c r="F615" s="220" t="s">
        <v>969</v>
      </c>
      <c r="G615" s="221" t="s">
        <v>151</v>
      </c>
      <c r="H615" s="222">
        <v>82.5</v>
      </c>
      <c r="I615" s="223"/>
      <c r="J615" s="224">
        <f>ROUND(I615*H615,2)</f>
        <v>0</v>
      </c>
      <c r="K615" s="225"/>
      <c r="L615" s="226"/>
      <c r="M615" s="227" t="s">
        <v>1</v>
      </c>
      <c r="N615" s="228" t="s">
        <v>38</v>
      </c>
      <c r="O615" s="76"/>
      <c r="P615" s="190">
        <f>O615*H615</f>
        <v>0</v>
      </c>
      <c r="Q615" s="190">
        <v>0</v>
      </c>
      <c r="R615" s="190">
        <f>Q615*H615</f>
        <v>0</v>
      </c>
      <c r="S615" s="190">
        <v>0</v>
      </c>
      <c r="T615" s="191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2" t="s">
        <v>331</v>
      </c>
      <c r="AT615" s="192" t="s">
        <v>209</v>
      </c>
      <c r="AU615" s="192" t="s">
        <v>82</v>
      </c>
      <c r="AY615" s="18" t="s">
        <v>146</v>
      </c>
      <c r="BE615" s="193">
        <f>IF(N615="základní",J615,0)</f>
        <v>0</v>
      </c>
      <c r="BF615" s="193">
        <f>IF(N615="snížená",J615,0)</f>
        <v>0</v>
      </c>
      <c r="BG615" s="193">
        <f>IF(N615="zákl. přenesená",J615,0)</f>
        <v>0</v>
      </c>
      <c r="BH615" s="193">
        <f>IF(N615="sníž. přenesená",J615,0)</f>
        <v>0</v>
      </c>
      <c r="BI615" s="193">
        <f>IF(N615="nulová",J615,0)</f>
        <v>0</v>
      </c>
      <c r="BJ615" s="18" t="s">
        <v>80</v>
      </c>
      <c r="BK615" s="193">
        <f>ROUND(I615*H615,2)</f>
        <v>0</v>
      </c>
      <c r="BL615" s="18" t="s">
        <v>239</v>
      </c>
      <c r="BM615" s="192" t="s">
        <v>970</v>
      </c>
    </row>
    <row r="616" s="13" customFormat="1">
      <c r="A616" s="13"/>
      <c r="B616" s="194"/>
      <c r="C616" s="13"/>
      <c r="D616" s="195" t="s">
        <v>154</v>
      </c>
      <c r="E616" s="196" t="s">
        <v>1</v>
      </c>
      <c r="F616" s="197" t="s">
        <v>971</v>
      </c>
      <c r="G616" s="13"/>
      <c r="H616" s="198">
        <v>82.5</v>
      </c>
      <c r="I616" s="199"/>
      <c r="J616" s="13"/>
      <c r="K616" s="13"/>
      <c r="L616" s="194"/>
      <c r="M616" s="200"/>
      <c r="N616" s="201"/>
      <c r="O616" s="201"/>
      <c r="P616" s="201"/>
      <c r="Q616" s="201"/>
      <c r="R616" s="201"/>
      <c r="S616" s="201"/>
      <c r="T616" s="20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96" t="s">
        <v>154</v>
      </c>
      <c r="AU616" s="196" t="s">
        <v>82</v>
      </c>
      <c r="AV616" s="13" t="s">
        <v>82</v>
      </c>
      <c r="AW616" s="13" t="s">
        <v>30</v>
      </c>
      <c r="AX616" s="13" t="s">
        <v>80</v>
      </c>
      <c r="AY616" s="196" t="s">
        <v>146</v>
      </c>
    </row>
    <row r="617" s="2" customFormat="1" ht="24.15" customHeight="1">
      <c r="A617" s="37"/>
      <c r="B617" s="179"/>
      <c r="C617" s="180" t="s">
        <v>972</v>
      </c>
      <c r="D617" s="180" t="s">
        <v>148</v>
      </c>
      <c r="E617" s="181" t="s">
        <v>973</v>
      </c>
      <c r="F617" s="182" t="s">
        <v>974</v>
      </c>
      <c r="G617" s="183" t="s">
        <v>151</v>
      </c>
      <c r="H617" s="184">
        <v>36.799999999999997</v>
      </c>
      <c r="I617" s="185"/>
      <c r="J617" s="186">
        <f>ROUND(I617*H617,2)</f>
        <v>0</v>
      </c>
      <c r="K617" s="187"/>
      <c r="L617" s="38"/>
      <c r="M617" s="188" t="s">
        <v>1</v>
      </c>
      <c r="N617" s="189" t="s">
        <v>38</v>
      </c>
      <c r="O617" s="76"/>
      <c r="P617" s="190">
        <f>O617*H617</f>
        <v>0</v>
      </c>
      <c r="Q617" s="190">
        <v>0.00025000000000000001</v>
      </c>
      <c r="R617" s="190">
        <f>Q617*H617</f>
        <v>0.0091999999999999998</v>
      </c>
      <c r="S617" s="190">
        <v>0</v>
      </c>
      <c r="T617" s="191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2" t="s">
        <v>239</v>
      </c>
      <c r="AT617" s="192" t="s">
        <v>148</v>
      </c>
      <c r="AU617" s="192" t="s">
        <v>82</v>
      </c>
      <c r="AY617" s="18" t="s">
        <v>146</v>
      </c>
      <c r="BE617" s="193">
        <f>IF(N617="základní",J617,0)</f>
        <v>0</v>
      </c>
      <c r="BF617" s="193">
        <f>IF(N617="snížená",J617,0)</f>
        <v>0</v>
      </c>
      <c r="BG617" s="193">
        <f>IF(N617="zákl. přenesená",J617,0)</f>
        <v>0</v>
      </c>
      <c r="BH617" s="193">
        <f>IF(N617="sníž. přenesená",J617,0)</f>
        <v>0</v>
      </c>
      <c r="BI617" s="193">
        <f>IF(N617="nulová",J617,0)</f>
        <v>0</v>
      </c>
      <c r="BJ617" s="18" t="s">
        <v>80</v>
      </c>
      <c r="BK617" s="193">
        <f>ROUND(I617*H617,2)</f>
        <v>0</v>
      </c>
      <c r="BL617" s="18" t="s">
        <v>239</v>
      </c>
      <c r="BM617" s="192" t="s">
        <v>975</v>
      </c>
    </row>
    <row r="618" s="15" customFormat="1">
      <c r="A618" s="15"/>
      <c r="B618" s="211"/>
      <c r="C618" s="15"/>
      <c r="D618" s="195" t="s">
        <v>154</v>
      </c>
      <c r="E618" s="212" t="s">
        <v>1</v>
      </c>
      <c r="F618" s="213" t="s">
        <v>617</v>
      </c>
      <c r="G618" s="15"/>
      <c r="H618" s="212" t="s">
        <v>1</v>
      </c>
      <c r="I618" s="214"/>
      <c r="J618" s="15"/>
      <c r="K618" s="15"/>
      <c r="L618" s="211"/>
      <c r="M618" s="215"/>
      <c r="N618" s="216"/>
      <c r="O618" s="216"/>
      <c r="P618" s="216"/>
      <c r="Q618" s="216"/>
      <c r="R618" s="216"/>
      <c r="S618" s="216"/>
      <c r="T618" s="217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12" t="s">
        <v>154</v>
      </c>
      <c r="AU618" s="212" t="s">
        <v>82</v>
      </c>
      <c r="AV618" s="15" t="s">
        <v>80</v>
      </c>
      <c r="AW618" s="15" t="s">
        <v>30</v>
      </c>
      <c r="AX618" s="15" t="s">
        <v>73</v>
      </c>
      <c r="AY618" s="212" t="s">
        <v>146</v>
      </c>
    </row>
    <row r="619" s="13" customFormat="1">
      <c r="A619" s="13"/>
      <c r="B619" s="194"/>
      <c r="C619" s="13"/>
      <c r="D619" s="195" t="s">
        <v>154</v>
      </c>
      <c r="E619" s="196" t="s">
        <v>1</v>
      </c>
      <c r="F619" s="197" t="s">
        <v>907</v>
      </c>
      <c r="G619" s="13"/>
      <c r="H619" s="198">
        <v>36.799999999999997</v>
      </c>
      <c r="I619" s="199"/>
      <c r="J619" s="13"/>
      <c r="K619" s="13"/>
      <c r="L619" s="194"/>
      <c r="M619" s="200"/>
      <c r="N619" s="201"/>
      <c r="O619" s="201"/>
      <c r="P619" s="201"/>
      <c r="Q619" s="201"/>
      <c r="R619" s="201"/>
      <c r="S619" s="201"/>
      <c r="T619" s="20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6" t="s">
        <v>154</v>
      </c>
      <c r="AU619" s="196" t="s">
        <v>82</v>
      </c>
      <c r="AV619" s="13" t="s">
        <v>82</v>
      </c>
      <c r="AW619" s="13" t="s">
        <v>30</v>
      </c>
      <c r="AX619" s="13" t="s">
        <v>80</v>
      </c>
      <c r="AY619" s="196" t="s">
        <v>146</v>
      </c>
    </row>
    <row r="620" s="2" customFormat="1" ht="24.15" customHeight="1">
      <c r="A620" s="37"/>
      <c r="B620" s="179"/>
      <c r="C620" s="218" t="s">
        <v>976</v>
      </c>
      <c r="D620" s="218" t="s">
        <v>209</v>
      </c>
      <c r="E620" s="219" t="s">
        <v>977</v>
      </c>
      <c r="F620" s="220" t="s">
        <v>978</v>
      </c>
      <c r="G620" s="221" t="s">
        <v>151</v>
      </c>
      <c r="H620" s="222">
        <v>40.479999999999997</v>
      </c>
      <c r="I620" s="223"/>
      <c r="J620" s="224">
        <f>ROUND(I620*H620,2)</f>
        <v>0</v>
      </c>
      <c r="K620" s="225"/>
      <c r="L620" s="226"/>
      <c r="M620" s="227" t="s">
        <v>1</v>
      </c>
      <c r="N620" s="228" t="s">
        <v>38</v>
      </c>
      <c r="O620" s="76"/>
      <c r="P620" s="190">
        <f>O620*H620</f>
        <v>0</v>
      </c>
      <c r="Q620" s="190">
        <v>0.0011999999999999999</v>
      </c>
      <c r="R620" s="190">
        <f>Q620*H620</f>
        <v>0.048575999999999994</v>
      </c>
      <c r="S620" s="190">
        <v>0</v>
      </c>
      <c r="T620" s="191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2" t="s">
        <v>331</v>
      </c>
      <c r="AT620" s="192" t="s">
        <v>209</v>
      </c>
      <c r="AU620" s="192" t="s">
        <v>82</v>
      </c>
      <c r="AY620" s="18" t="s">
        <v>146</v>
      </c>
      <c r="BE620" s="193">
        <f>IF(N620="základní",J620,0)</f>
        <v>0</v>
      </c>
      <c r="BF620" s="193">
        <f>IF(N620="snížená",J620,0)</f>
        <v>0</v>
      </c>
      <c r="BG620" s="193">
        <f>IF(N620="zákl. přenesená",J620,0)</f>
        <v>0</v>
      </c>
      <c r="BH620" s="193">
        <f>IF(N620="sníž. přenesená",J620,0)</f>
        <v>0</v>
      </c>
      <c r="BI620" s="193">
        <f>IF(N620="nulová",J620,0)</f>
        <v>0</v>
      </c>
      <c r="BJ620" s="18" t="s">
        <v>80</v>
      </c>
      <c r="BK620" s="193">
        <f>ROUND(I620*H620,2)</f>
        <v>0</v>
      </c>
      <c r="BL620" s="18" t="s">
        <v>239</v>
      </c>
      <c r="BM620" s="192" t="s">
        <v>979</v>
      </c>
    </row>
    <row r="621" s="15" customFormat="1">
      <c r="A621" s="15"/>
      <c r="B621" s="211"/>
      <c r="C621" s="15"/>
      <c r="D621" s="195" t="s">
        <v>154</v>
      </c>
      <c r="E621" s="212" t="s">
        <v>1</v>
      </c>
      <c r="F621" s="213" t="s">
        <v>617</v>
      </c>
      <c r="G621" s="15"/>
      <c r="H621" s="212" t="s">
        <v>1</v>
      </c>
      <c r="I621" s="214"/>
      <c r="J621" s="15"/>
      <c r="K621" s="15"/>
      <c r="L621" s="211"/>
      <c r="M621" s="215"/>
      <c r="N621" s="216"/>
      <c r="O621" s="216"/>
      <c r="P621" s="216"/>
      <c r="Q621" s="216"/>
      <c r="R621" s="216"/>
      <c r="S621" s="216"/>
      <c r="T621" s="217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12" t="s">
        <v>154</v>
      </c>
      <c r="AU621" s="212" t="s">
        <v>82</v>
      </c>
      <c r="AV621" s="15" t="s">
        <v>80</v>
      </c>
      <c r="AW621" s="15" t="s">
        <v>30</v>
      </c>
      <c r="AX621" s="15" t="s">
        <v>73</v>
      </c>
      <c r="AY621" s="212" t="s">
        <v>146</v>
      </c>
    </row>
    <row r="622" s="13" customFormat="1">
      <c r="A622" s="13"/>
      <c r="B622" s="194"/>
      <c r="C622" s="13"/>
      <c r="D622" s="195" t="s">
        <v>154</v>
      </c>
      <c r="E622" s="196" t="s">
        <v>1</v>
      </c>
      <c r="F622" s="197" t="s">
        <v>980</v>
      </c>
      <c r="G622" s="13"/>
      <c r="H622" s="198">
        <v>40.479999999999997</v>
      </c>
      <c r="I622" s="199"/>
      <c r="J622" s="13"/>
      <c r="K622" s="13"/>
      <c r="L622" s="194"/>
      <c r="M622" s="200"/>
      <c r="N622" s="201"/>
      <c r="O622" s="201"/>
      <c r="P622" s="201"/>
      <c r="Q622" s="201"/>
      <c r="R622" s="201"/>
      <c r="S622" s="201"/>
      <c r="T622" s="20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96" t="s">
        <v>154</v>
      </c>
      <c r="AU622" s="196" t="s">
        <v>82</v>
      </c>
      <c r="AV622" s="13" t="s">
        <v>82</v>
      </c>
      <c r="AW622" s="13" t="s">
        <v>30</v>
      </c>
      <c r="AX622" s="13" t="s">
        <v>80</v>
      </c>
      <c r="AY622" s="196" t="s">
        <v>146</v>
      </c>
    </row>
    <row r="623" s="2" customFormat="1" ht="16.5" customHeight="1">
      <c r="A623" s="37"/>
      <c r="B623" s="179"/>
      <c r="C623" s="180" t="s">
        <v>981</v>
      </c>
      <c r="D623" s="180" t="s">
        <v>148</v>
      </c>
      <c r="E623" s="181" t="s">
        <v>982</v>
      </c>
      <c r="F623" s="182" t="s">
        <v>983</v>
      </c>
      <c r="G623" s="183" t="s">
        <v>151</v>
      </c>
      <c r="H623" s="184">
        <v>32.450000000000003</v>
      </c>
      <c r="I623" s="185"/>
      <c r="J623" s="186">
        <f>ROUND(I623*H623,2)</f>
        <v>0</v>
      </c>
      <c r="K623" s="187"/>
      <c r="L623" s="38"/>
      <c r="M623" s="188" t="s">
        <v>1</v>
      </c>
      <c r="N623" s="189" t="s">
        <v>38</v>
      </c>
      <c r="O623" s="76"/>
      <c r="P623" s="190">
        <f>O623*H623</f>
        <v>0</v>
      </c>
      <c r="Q623" s="190">
        <v>0</v>
      </c>
      <c r="R623" s="190">
        <f>Q623*H623</f>
        <v>0</v>
      </c>
      <c r="S623" s="190">
        <v>0.017999999999999999</v>
      </c>
      <c r="T623" s="191">
        <f>S623*H623</f>
        <v>0.58409999999999995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2" t="s">
        <v>239</v>
      </c>
      <c r="AT623" s="192" t="s">
        <v>148</v>
      </c>
      <c r="AU623" s="192" t="s">
        <v>82</v>
      </c>
      <c r="AY623" s="18" t="s">
        <v>146</v>
      </c>
      <c r="BE623" s="193">
        <f>IF(N623="základní",J623,0)</f>
        <v>0</v>
      </c>
      <c r="BF623" s="193">
        <f>IF(N623="snížená",J623,0)</f>
        <v>0</v>
      </c>
      <c r="BG623" s="193">
        <f>IF(N623="zákl. přenesená",J623,0)</f>
        <v>0</v>
      </c>
      <c r="BH623" s="193">
        <f>IF(N623="sníž. přenesená",J623,0)</f>
        <v>0</v>
      </c>
      <c r="BI623" s="193">
        <f>IF(N623="nulová",J623,0)</f>
        <v>0</v>
      </c>
      <c r="BJ623" s="18" t="s">
        <v>80</v>
      </c>
      <c r="BK623" s="193">
        <f>ROUND(I623*H623,2)</f>
        <v>0</v>
      </c>
      <c r="BL623" s="18" t="s">
        <v>239</v>
      </c>
      <c r="BM623" s="192" t="s">
        <v>984</v>
      </c>
    </row>
    <row r="624" s="15" customFormat="1">
      <c r="A624" s="15"/>
      <c r="B624" s="211"/>
      <c r="C624" s="15"/>
      <c r="D624" s="195" t="s">
        <v>154</v>
      </c>
      <c r="E624" s="212" t="s">
        <v>1</v>
      </c>
      <c r="F624" s="213" t="s">
        <v>985</v>
      </c>
      <c r="G624" s="15"/>
      <c r="H624" s="212" t="s">
        <v>1</v>
      </c>
      <c r="I624" s="214"/>
      <c r="J624" s="15"/>
      <c r="K624" s="15"/>
      <c r="L624" s="211"/>
      <c r="M624" s="215"/>
      <c r="N624" s="216"/>
      <c r="O624" s="216"/>
      <c r="P624" s="216"/>
      <c r="Q624" s="216"/>
      <c r="R624" s="216"/>
      <c r="S624" s="216"/>
      <c r="T624" s="217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12" t="s">
        <v>154</v>
      </c>
      <c r="AU624" s="212" t="s">
        <v>82</v>
      </c>
      <c r="AV624" s="15" t="s">
        <v>80</v>
      </c>
      <c r="AW624" s="15" t="s">
        <v>30</v>
      </c>
      <c r="AX624" s="15" t="s">
        <v>73</v>
      </c>
      <c r="AY624" s="212" t="s">
        <v>146</v>
      </c>
    </row>
    <row r="625" s="13" customFormat="1">
      <c r="A625" s="13"/>
      <c r="B625" s="194"/>
      <c r="C625" s="13"/>
      <c r="D625" s="195" t="s">
        <v>154</v>
      </c>
      <c r="E625" s="196" t="s">
        <v>1</v>
      </c>
      <c r="F625" s="197" t="s">
        <v>986</v>
      </c>
      <c r="G625" s="13"/>
      <c r="H625" s="198">
        <v>32.450000000000003</v>
      </c>
      <c r="I625" s="199"/>
      <c r="J625" s="13"/>
      <c r="K625" s="13"/>
      <c r="L625" s="194"/>
      <c r="M625" s="200"/>
      <c r="N625" s="201"/>
      <c r="O625" s="201"/>
      <c r="P625" s="201"/>
      <c r="Q625" s="201"/>
      <c r="R625" s="201"/>
      <c r="S625" s="201"/>
      <c r="T625" s="20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6" t="s">
        <v>154</v>
      </c>
      <c r="AU625" s="196" t="s">
        <v>82</v>
      </c>
      <c r="AV625" s="13" t="s">
        <v>82</v>
      </c>
      <c r="AW625" s="13" t="s">
        <v>30</v>
      </c>
      <c r="AX625" s="13" t="s">
        <v>80</v>
      </c>
      <c r="AY625" s="196" t="s">
        <v>146</v>
      </c>
    </row>
    <row r="626" s="2" customFormat="1" ht="49.05" customHeight="1">
      <c r="A626" s="37"/>
      <c r="B626" s="179"/>
      <c r="C626" s="180" t="s">
        <v>987</v>
      </c>
      <c r="D626" s="180" t="s">
        <v>148</v>
      </c>
      <c r="E626" s="181" t="s">
        <v>988</v>
      </c>
      <c r="F626" s="182" t="s">
        <v>989</v>
      </c>
      <c r="G626" s="183" t="s">
        <v>183</v>
      </c>
      <c r="H626" s="184">
        <v>1.03</v>
      </c>
      <c r="I626" s="185"/>
      <c r="J626" s="186">
        <f>ROUND(I626*H626,2)</f>
        <v>0</v>
      </c>
      <c r="K626" s="187"/>
      <c r="L626" s="38"/>
      <c r="M626" s="188" t="s">
        <v>1</v>
      </c>
      <c r="N626" s="189" t="s">
        <v>38</v>
      </c>
      <c r="O626" s="76"/>
      <c r="P626" s="190">
        <f>O626*H626</f>
        <v>0</v>
      </c>
      <c r="Q626" s="190">
        <v>0</v>
      </c>
      <c r="R626" s="190">
        <f>Q626*H626</f>
        <v>0</v>
      </c>
      <c r="S626" s="190">
        <v>0</v>
      </c>
      <c r="T626" s="191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92" t="s">
        <v>239</v>
      </c>
      <c r="AT626" s="192" t="s">
        <v>148</v>
      </c>
      <c r="AU626" s="192" t="s">
        <v>82</v>
      </c>
      <c r="AY626" s="18" t="s">
        <v>146</v>
      </c>
      <c r="BE626" s="193">
        <f>IF(N626="základní",J626,0)</f>
        <v>0</v>
      </c>
      <c r="BF626" s="193">
        <f>IF(N626="snížená",J626,0)</f>
        <v>0</v>
      </c>
      <c r="BG626" s="193">
        <f>IF(N626="zákl. přenesená",J626,0)</f>
        <v>0</v>
      </c>
      <c r="BH626" s="193">
        <f>IF(N626="sníž. přenesená",J626,0)</f>
        <v>0</v>
      </c>
      <c r="BI626" s="193">
        <f>IF(N626="nulová",J626,0)</f>
        <v>0</v>
      </c>
      <c r="BJ626" s="18" t="s">
        <v>80</v>
      </c>
      <c r="BK626" s="193">
        <f>ROUND(I626*H626,2)</f>
        <v>0</v>
      </c>
      <c r="BL626" s="18" t="s">
        <v>239</v>
      </c>
      <c r="BM626" s="192" t="s">
        <v>990</v>
      </c>
    </row>
    <row r="627" s="12" customFormat="1" ht="22.8" customHeight="1">
      <c r="A627" s="12"/>
      <c r="B627" s="166"/>
      <c r="C627" s="12"/>
      <c r="D627" s="167" t="s">
        <v>72</v>
      </c>
      <c r="E627" s="177" t="s">
        <v>991</v>
      </c>
      <c r="F627" s="177" t="s">
        <v>992</v>
      </c>
      <c r="G627" s="12"/>
      <c r="H627" s="12"/>
      <c r="I627" s="169"/>
      <c r="J627" s="178">
        <f>BK627</f>
        <v>0</v>
      </c>
      <c r="K627" s="12"/>
      <c r="L627" s="166"/>
      <c r="M627" s="171"/>
      <c r="N627" s="172"/>
      <c r="O627" s="172"/>
      <c r="P627" s="173">
        <f>SUM(P628:P637)</f>
        <v>0</v>
      </c>
      <c r="Q627" s="172"/>
      <c r="R627" s="173">
        <f>SUM(R628:R637)</f>
        <v>0</v>
      </c>
      <c r="S627" s="172"/>
      <c r="T627" s="174">
        <f>SUM(T628:T637)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167" t="s">
        <v>82</v>
      </c>
      <c r="AT627" s="175" t="s">
        <v>72</v>
      </c>
      <c r="AU627" s="175" t="s">
        <v>80</v>
      </c>
      <c r="AY627" s="167" t="s">
        <v>146</v>
      </c>
      <c r="BK627" s="176">
        <f>SUM(BK628:BK637)</f>
        <v>0</v>
      </c>
    </row>
    <row r="628" s="2" customFormat="1" ht="66.75" customHeight="1">
      <c r="A628" s="37"/>
      <c r="B628" s="179"/>
      <c r="C628" s="180" t="s">
        <v>993</v>
      </c>
      <c r="D628" s="180" t="s">
        <v>148</v>
      </c>
      <c r="E628" s="181" t="s">
        <v>994</v>
      </c>
      <c r="F628" s="182" t="s">
        <v>995</v>
      </c>
      <c r="G628" s="183" t="s">
        <v>260</v>
      </c>
      <c r="H628" s="184">
        <v>1</v>
      </c>
      <c r="I628" s="185"/>
      <c r="J628" s="186">
        <f>ROUND(I628*H628,2)</f>
        <v>0</v>
      </c>
      <c r="K628" s="187"/>
      <c r="L628" s="38"/>
      <c r="M628" s="188" t="s">
        <v>1</v>
      </c>
      <c r="N628" s="189" t="s">
        <v>38</v>
      </c>
      <c r="O628" s="76"/>
      <c r="P628" s="190">
        <f>O628*H628</f>
        <v>0</v>
      </c>
      <c r="Q628" s="190">
        <v>0</v>
      </c>
      <c r="R628" s="190">
        <f>Q628*H628</f>
        <v>0</v>
      </c>
      <c r="S628" s="190">
        <v>0</v>
      </c>
      <c r="T628" s="191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92" t="s">
        <v>239</v>
      </c>
      <c r="AT628" s="192" t="s">
        <v>148</v>
      </c>
      <c r="AU628" s="192" t="s">
        <v>82</v>
      </c>
      <c r="AY628" s="18" t="s">
        <v>146</v>
      </c>
      <c r="BE628" s="193">
        <f>IF(N628="základní",J628,0)</f>
        <v>0</v>
      </c>
      <c r="BF628" s="193">
        <f>IF(N628="snížená",J628,0)</f>
        <v>0</v>
      </c>
      <c r="BG628" s="193">
        <f>IF(N628="zákl. přenesená",J628,0)</f>
        <v>0</v>
      </c>
      <c r="BH628" s="193">
        <f>IF(N628="sníž. přenesená",J628,0)</f>
        <v>0</v>
      </c>
      <c r="BI628" s="193">
        <f>IF(N628="nulová",J628,0)</f>
        <v>0</v>
      </c>
      <c r="BJ628" s="18" t="s">
        <v>80</v>
      </c>
      <c r="BK628" s="193">
        <f>ROUND(I628*H628,2)</f>
        <v>0</v>
      </c>
      <c r="BL628" s="18" t="s">
        <v>239</v>
      </c>
      <c r="BM628" s="192" t="s">
        <v>996</v>
      </c>
    </row>
    <row r="629" s="2" customFormat="1" ht="49.05" customHeight="1">
      <c r="A629" s="37"/>
      <c r="B629" s="179"/>
      <c r="C629" s="180" t="s">
        <v>997</v>
      </c>
      <c r="D629" s="180" t="s">
        <v>148</v>
      </c>
      <c r="E629" s="181" t="s">
        <v>998</v>
      </c>
      <c r="F629" s="182" t="s">
        <v>999</v>
      </c>
      <c r="G629" s="183" t="s">
        <v>260</v>
      </c>
      <c r="H629" s="184">
        <v>1</v>
      </c>
      <c r="I629" s="185"/>
      <c r="J629" s="186">
        <f>ROUND(I629*H629,2)</f>
        <v>0</v>
      </c>
      <c r="K629" s="187"/>
      <c r="L629" s="38"/>
      <c r="M629" s="188" t="s">
        <v>1</v>
      </c>
      <c r="N629" s="189" t="s">
        <v>38</v>
      </c>
      <c r="O629" s="76"/>
      <c r="P629" s="190">
        <f>O629*H629</f>
        <v>0</v>
      </c>
      <c r="Q629" s="190">
        <v>0</v>
      </c>
      <c r="R629" s="190">
        <f>Q629*H629</f>
        <v>0</v>
      </c>
      <c r="S629" s="190">
        <v>0</v>
      </c>
      <c r="T629" s="191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92" t="s">
        <v>239</v>
      </c>
      <c r="AT629" s="192" t="s">
        <v>148</v>
      </c>
      <c r="AU629" s="192" t="s">
        <v>82</v>
      </c>
      <c r="AY629" s="18" t="s">
        <v>146</v>
      </c>
      <c r="BE629" s="193">
        <f>IF(N629="základní",J629,0)</f>
        <v>0</v>
      </c>
      <c r="BF629" s="193">
        <f>IF(N629="snížená",J629,0)</f>
        <v>0</v>
      </c>
      <c r="BG629" s="193">
        <f>IF(N629="zákl. přenesená",J629,0)</f>
        <v>0</v>
      </c>
      <c r="BH629" s="193">
        <f>IF(N629="sníž. přenesená",J629,0)</f>
        <v>0</v>
      </c>
      <c r="BI629" s="193">
        <f>IF(N629="nulová",J629,0)</f>
        <v>0</v>
      </c>
      <c r="BJ629" s="18" t="s">
        <v>80</v>
      </c>
      <c r="BK629" s="193">
        <f>ROUND(I629*H629,2)</f>
        <v>0</v>
      </c>
      <c r="BL629" s="18" t="s">
        <v>239</v>
      </c>
      <c r="BM629" s="192" t="s">
        <v>1000</v>
      </c>
    </row>
    <row r="630" s="2" customFormat="1" ht="49.05" customHeight="1">
      <c r="A630" s="37"/>
      <c r="B630" s="179"/>
      <c r="C630" s="180" t="s">
        <v>1001</v>
      </c>
      <c r="D630" s="180" t="s">
        <v>148</v>
      </c>
      <c r="E630" s="181" t="s">
        <v>1002</v>
      </c>
      <c r="F630" s="182" t="s">
        <v>1003</v>
      </c>
      <c r="G630" s="183" t="s">
        <v>260</v>
      </c>
      <c r="H630" s="184">
        <v>1</v>
      </c>
      <c r="I630" s="185"/>
      <c r="J630" s="186">
        <f>ROUND(I630*H630,2)</f>
        <v>0</v>
      </c>
      <c r="K630" s="187"/>
      <c r="L630" s="38"/>
      <c r="M630" s="188" t="s">
        <v>1</v>
      </c>
      <c r="N630" s="189" t="s">
        <v>38</v>
      </c>
      <c r="O630" s="76"/>
      <c r="P630" s="190">
        <f>O630*H630</f>
        <v>0</v>
      </c>
      <c r="Q630" s="190">
        <v>0</v>
      </c>
      <c r="R630" s="190">
        <f>Q630*H630</f>
        <v>0</v>
      </c>
      <c r="S630" s="190">
        <v>0</v>
      </c>
      <c r="T630" s="191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2" t="s">
        <v>239</v>
      </c>
      <c r="AT630" s="192" t="s">
        <v>148</v>
      </c>
      <c r="AU630" s="192" t="s">
        <v>82</v>
      </c>
      <c r="AY630" s="18" t="s">
        <v>146</v>
      </c>
      <c r="BE630" s="193">
        <f>IF(N630="základní",J630,0)</f>
        <v>0</v>
      </c>
      <c r="BF630" s="193">
        <f>IF(N630="snížená",J630,0)</f>
        <v>0</v>
      </c>
      <c r="BG630" s="193">
        <f>IF(N630="zákl. přenesená",J630,0)</f>
        <v>0</v>
      </c>
      <c r="BH630" s="193">
        <f>IF(N630="sníž. přenesená",J630,0)</f>
        <v>0</v>
      </c>
      <c r="BI630" s="193">
        <f>IF(N630="nulová",J630,0)</f>
        <v>0</v>
      </c>
      <c r="BJ630" s="18" t="s">
        <v>80</v>
      </c>
      <c r="BK630" s="193">
        <f>ROUND(I630*H630,2)</f>
        <v>0</v>
      </c>
      <c r="BL630" s="18" t="s">
        <v>239</v>
      </c>
      <c r="BM630" s="192" t="s">
        <v>1004</v>
      </c>
    </row>
    <row r="631" s="2" customFormat="1" ht="49.05" customHeight="1">
      <c r="A631" s="37"/>
      <c r="B631" s="179"/>
      <c r="C631" s="180" t="s">
        <v>1005</v>
      </c>
      <c r="D631" s="180" t="s">
        <v>148</v>
      </c>
      <c r="E631" s="181" t="s">
        <v>1006</v>
      </c>
      <c r="F631" s="182" t="s">
        <v>1007</v>
      </c>
      <c r="G631" s="183" t="s">
        <v>260</v>
      </c>
      <c r="H631" s="184">
        <v>1</v>
      </c>
      <c r="I631" s="185"/>
      <c r="J631" s="186">
        <f>ROUND(I631*H631,2)</f>
        <v>0</v>
      </c>
      <c r="K631" s="187"/>
      <c r="L631" s="38"/>
      <c r="M631" s="188" t="s">
        <v>1</v>
      </c>
      <c r="N631" s="189" t="s">
        <v>38</v>
      </c>
      <c r="O631" s="76"/>
      <c r="P631" s="190">
        <f>O631*H631</f>
        <v>0</v>
      </c>
      <c r="Q631" s="190">
        <v>0</v>
      </c>
      <c r="R631" s="190">
        <f>Q631*H631</f>
        <v>0</v>
      </c>
      <c r="S631" s="190">
        <v>0</v>
      </c>
      <c r="T631" s="191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2" t="s">
        <v>239</v>
      </c>
      <c r="AT631" s="192" t="s">
        <v>148</v>
      </c>
      <c r="AU631" s="192" t="s">
        <v>82</v>
      </c>
      <c r="AY631" s="18" t="s">
        <v>146</v>
      </c>
      <c r="BE631" s="193">
        <f>IF(N631="základní",J631,0)</f>
        <v>0</v>
      </c>
      <c r="BF631" s="193">
        <f>IF(N631="snížená",J631,0)</f>
        <v>0</v>
      </c>
      <c r="BG631" s="193">
        <f>IF(N631="zákl. přenesená",J631,0)</f>
        <v>0</v>
      </c>
      <c r="BH631" s="193">
        <f>IF(N631="sníž. přenesená",J631,0)</f>
        <v>0</v>
      </c>
      <c r="BI631" s="193">
        <f>IF(N631="nulová",J631,0)</f>
        <v>0</v>
      </c>
      <c r="BJ631" s="18" t="s">
        <v>80</v>
      </c>
      <c r="BK631" s="193">
        <f>ROUND(I631*H631,2)</f>
        <v>0</v>
      </c>
      <c r="BL631" s="18" t="s">
        <v>239</v>
      </c>
      <c r="BM631" s="192" t="s">
        <v>1008</v>
      </c>
    </row>
    <row r="632" s="2" customFormat="1" ht="49.05" customHeight="1">
      <c r="A632" s="37"/>
      <c r="B632" s="179"/>
      <c r="C632" s="180" t="s">
        <v>1009</v>
      </c>
      <c r="D632" s="180" t="s">
        <v>148</v>
      </c>
      <c r="E632" s="181" t="s">
        <v>1010</v>
      </c>
      <c r="F632" s="182" t="s">
        <v>1011</v>
      </c>
      <c r="G632" s="183" t="s">
        <v>260</v>
      </c>
      <c r="H632" s="184">
        <v>1</v>
      </c>
      <c r="I632" s="185"/>
      <c r="J632" s="186">
        <f>ROUND(I632*H632,2)</f>
        <v>0</v>
      </c>
      <c r="K632" s="187"/>
      <c r="L632" s="38"/>
      <c r="M632" s="188" t="s">
        <v>1</v>
      </c>
      <c r="N632" s="189" t="s">
        <v>38</v>
      </c>
      <c r="O632" s="76"/>
      <c r="P632" s="190">
        <f>O632*H632</f>
        <v>0</v>
      </c>
      <c r="Q632" s="190">
        <v>0</v>
      </c>
      <c r="R632" s="190">
        <f>Q632*H632</f>
        <v>0</v>
      </c>
      <c r="S632" s="190">
        <v>0</v>
      </c>
      <c r="T632" s="191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2" t="s">
        <v>239</v>
      </c>
      <c r="AT632" s="192" t="s">
        <v>148</v>
      </c>
      <c r="AU632" s="192" t="s">
        <v>82</v>
      </c>
      <c r="AY632" s="18" t="s">
        <v>146</v>
      </c>
      <c r="BE632" s="193">
        <f>IF(N632="základní",J632,0)</f>
        <v>0</v>
      </c>
      <c r="BF632" s="193">
        <f>IF(N632="snížená",J632,0)</f>
        <v>0</v>
      </c>
      <c r="BG632" s="193">
        <f>IF(N632="zákl. přenesená",J632,0)</f>
        <v>0</v>
      </c>
      <c r="BH632" s="193">
        <f>IF(N632="sníž. přenesená",J632,0)</f>
        <v>0</v>
      </c>
      <c r="BI632" s="193">
        <f>IF(N632="nulová",J632,0)</f>
        <v>0</v>
      </c>
      <c r="BJ632" s="18" t="s">
        <v>80</v>
      </c>
      <c r="BK632" s="193">
        <f>ROUND(I632*H632,2)</f>
        <v>0</v>
      </c>
      <c r="BL632" s="18" t="s">
        <v>239</v>
      </c>
      <c r="BM632" s="192" t="s">
        <v>1012</v>
      </c>
    </row>
    <row r="633" s="2" customFormat="1" ht="49.05" customHeight="1">
      <c r="A633" s="37"/>
      <c r="B633" s="179"/>
      <c r="C633" s="180" t="s">
        <v>1013</v>
      </c>
      <c r="D633" s="180" t="s">
        <v>148</v>
      </c>
      <c r="E633" s="181" t="s">
        <v>1014</v>
      </c>
      <c r="F633" s="182" t="s">
        <v>1015</v>
      </c>
      <c r="G633" s="183" t="s">
        <v>260</v>
      </c>
      <c r="H633" s="184">
        <v>1</v>
      </c>
      <c r="I633" s="185"/>
      <c r="J633" s="186">
        <f>ROUND(I633*H633,2)</f>
        <v>0</v>
      </c>
      <c r="K633" s="187"/>
      <c r="L633" s="38"/>
      <c r="M633" s="188" t="s">
        <v>1</v>
      </c>
      <c r="N633" s="189" t="s">
        <v>38</v>
      </c>
      <c r="O633" s="76"/>
      <c r="P633" s="190">
        <f>O633*H633</f>
        <v>0</v>
      </c>
      <c r="Q633" s="190">
        <v>0</v>
      </c>
      <c r="R633" s="190">
        <f>Q633*H633</f>
        <v>0</v>
      </c>
      <c r="S633" s="190">
        <v>0</v>
      </c>
      <c r="T633" s="191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2" t="s">
        <v>239</v>
      </c>
      <c r="AT633" s="192" t="s">
        <v>148</v>
      </c>
      <c r="AU633" s="192" t="s">
        <v>82</v>
      </c>
      <c r="AY633" s="18" t="s">
        <v>146</v>
      </c>
      <c r="BE633" s="193">
        <f>IF(N633="základní",J633,0)</f>
        <v>0</v>
      </c>
      <c r="BF633" s="193">
        <f>IF(N633="snížená",J633,0)</f>
        <v>0</v>
      </c>
      <c r="BG633" s="193">
        <f>IF(N633="zákl. přenesená",J633,0)</f>
        <v>0</v>
      </c>
      <c r="BH633" s="193">
        <f>IF(N633="sníž. přenesená",J633,0)</f>
        <v>0</v>
      </c>
      <c r="BI633" s="193">
        <f>IF(N633="nulová",J633,0)</f>
        <v>0</v>
      </c>
      <c r="BJ633" s="18" t="s">
        <v>80</v>
      </c>
      <c r="BK633" s="193">
        <f>ROUND(I633*H633,2)</f>
        <v>0</v>
      </c>
      <c r="BL633" s="18" t="s">
        <v>239</v>
      </c>
      <c r="BM633" s="192" t="s">
        <v>1016</v>
      </c>
    </row>
    <row r="634" s="2" customFormat="1" ht="49.05" customHeight="1">
      <c r="A634" s="37"/>
      <c r="B634" s="179"/>
      <c r="C634" s="180" t="s">
        <v>1017</v>
      </c>
      <c r="D634" s="180" t="s">
        <v>148</v>
      </c>
      <c r="E634" s="181" t="s">
        <v>1018</v>
      </c>
      <c r="F634" s="182" t="s">
        <v>1019</v>
      </c>
      <c r="G634" s="183" t="s">
        <v>260</v>
      </c>
      <c r="H634" s="184">
        <v>1</v>
      </c>
      <c r="I634" s="185"/>
      <c r="J634" s="186">
        <f>ROUND(I634*H634,2)</f>
        <v>0</v>
      </c>
      <c r="K634" s="187"/>
      <c r="L634" s="38"/>
      <c r="M634" s="188" t="s">
        <v>1</v>
      </c>
      <c r="N634" s="189" t="s">
        <v>38</v>
      </c>
      <c r="O634" s="76"/>
      <c r="P634" s="190">
        <f>O634*H634</f>
        <v>0</v>
      </c>
      <c r="Q634" s="190">
        <v>0</v>
      </c>
      <c r="R634" s="190">
        <f>Q634*H634</f>
        <v>0</v>
      </c>
      <c r="S634" s="190">
        <v>0</v>
      </c>
      <c r="T634" s="191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2" t="s">
        <v>239</v>
      </c>
      <c r="AT634" s="192" t="s">
        <v>148</v>
      </c>
      <c r="AU634" s="192" t="s">
        <v>82</v>
      </c>
      <c r="AY634" s="18" t="s">
        <v>146</v>
      </c>
      <c r="BE634" s="193">
        <f>IF(N634="základní",J634,0)</f>
        <v>0</v>
      </c>
      <c r="BF634" s="193">
        <f>IF(N634="snížená",J634,0)</f>
        <v>0</v>
      </c>
      <c r="BG634" s="193">
        <f>IF(N634="zákl. přenesená",J634,0)</f>
        <v>0</v>
      </c>
      <c r="BH634" s="193">
        <f>IF(N634="sníž. přenesená",J634,0)</f>
        <v>0</v>
      </c>
      <c r="BI634" s="193">
        <f>IF(N634="nulová",J634,0)</f>
        <v>0</v>
      </c>
      <c r="BJ634" s="18" t="s">
        <v>80</v>
      </c>
      <c r="BK634" s="193">
        <f>ROUND(I634*H634,2)</f>
        <v>0</v>
      </c>
      <c r="BL634" s="18" t="s">
        <v>239</v>
      </c>
      <c r="BM634" s="192" t="s">
        <v>1020</v>
      </c>
    </row>
    <row r="635" s="2" customFormat="1" ht="49.05" customHeight="1">
      <c r="A635" s="37"/>
      <c r="B635" s="179"/>
      <c r="C635" s="180" t="s">
        <v>1021</v>
      </c>
      <c r="D635" s="180" t="s">
        <v>148</v>
      </c>
      <c r="E635" s="181" t="s">
        <v>1022</v>
      </c>
      <c r="F635" s="182" t="s">
        <v>1023</v>
      </c>
      <c r="G635" s="183" t="s">
        <v>260</v>
      </c>
      <c r="H635" s="184">
        <v>1</v>
      </c>
      <c r="I635" s="185"/>
      <c r="J635" s="186">
        <f>ROUND(I635*H635,2)</f>
        <v>0</v>
      </c>
      <c r="K635" s="187"/>
      <c r="L635" s="38"/>
      <c r="M635" s="188" t="s">
        <v>1</v>
      </c>
      <c r="N635" s="189" t="s">
        <v>38</v>
      </c>
      <c r="O635" s="76"/>
      <c r="P635" s="190">
        <f>O635*H635</f>
        <v>0</v>
      </c>
      <c r="Q635" s="190">
        <v>0</v>
      </c>
      <c r="R635" s="190">
        <f>Q635*H635</f>
        <v>0</v>
      </c>
      <c r="S635" s="190">
        <v>0</v>
      </c>
      <c r="T635" s="191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2" t="s">
        <v>239</v>
      </c>
      <c r="AT635" s="192" t="s">
        <v>148</v>
      </c>
      <c r="AU635" s="192" t="s">
        <v>82</v>
      </c>
      <c r="AY635" s="18" t="s">
        <v>146</v>
      </c>
      <c r="BE635" s="193">
        <f>IF(N635="základní",J635,0)</f>
        <v>0</v>
      </c>
      <c r="BF635" s="193">
        <f>IF(N635="snížená",J635,0)</f>
        <v>0</v>
      </c>
      <c r="BG635" s="193">
        <f>IF(N635="zákl. přenesená",J635,0)</f>
        <v>0</v>
      </c>
      <c r="BH635" s="193">
        <f>IF(N635="sníž. přenesená",J635,0)</f>
        <v>0</v>
      </c>
      <c r="BI635" s="193">
        <f>IF(N635="nulová",J635,0)</f>
        <v>0</v>
      </c>
      <c r="BJ635" s="18" t="s">
        <v>80</v>
      </c>
      <c r="BK635" s="193">
        <f>ROUND(I635*H635,2)</f>
        <v>0</v>
      </c>
      <c r="BL635" s="18" t="s">
        <v>239</v>
      </c>
      <c r="BM635" s="192" t="s">
        <v>1024</v>
      </c>
    </row>
    <row r="636" s="2" customFormat="1" ht="49.05" customHeight="1">
      <c r="A636" s="37"/>
      <c r="B636" s="179"/>
      <c r="C636" s="180" t="s">
        <v>1025</v>
      </c>
      <c r="D636" s="180" t="s">
        <v>148</v>
      </c>
      <c r="E636" s="181" t="s">
        <v>1026</v>
      </c>
      <c r="F636" s="182" t="s">
        <v>1027</v>
      </c>
      <c r="G636" s="183" t="s">
        <v>260</v>
      </c>
      <c r="H636" s="184">
        <v>1</v>
      </c>
      <c r="I636" s="185"/>
      <c r="J636" s="186">
        <f>ROUND(I636*H636,2)</f>
        <v>0</v>
      </c>
      <c r="K636" s="187"/>
      <c r="L636" s="38"/>
      <c r="M636" s="188" t="s">
        <v>1</v>
      </c>
      <c r="N636" s="189" t="s">
        <v>38</v>
      </c>
      <c r="O636" s="76"/>
      <c r="P636" s="190">
        <f>O636*H636</f>
        <v>0</v>
      </c>
      <c r="Q636" s="190">
        <v>0</v>
      </c>
      <c r="R636" s="190">
        <f>Q636*H636</f>
        <v>0</v>
      </c>
      <c r="S636" s="190">
        <v>0</v>
      </c>
      <c r="T636" s="191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2" t="s">
        <v>239</v>
      </c>
      <c r="AT636" s="192" t="s">
        <v>148</v>
      </c>
      <c r="AU636" s="192" t="s">
        <v>82</v>
      </c>
      <c r="AY636" s="18" t="s">
        <v>146</v>
      </c>
      <c r="BE636" s="193">
        <f>IF(N636="základní",J636,0)</f>
        <v>0</v>
      </c>
      <c r="BF636" s="193">
        <f>IF(N636="snížená",J636,0)</f>
        <v>0</v>
      </c>
      <c r="BG636" s="193">
        <f>IF(N636="zákl. přenesená",J636,0)</f>
        <v>0</v>
      </c>
      <c r="BH636" s="193">
        <f>IF(N636="sníž. přenesená",J636,0)</f>
        <v>0</v>
      </c>
      <c r="BI636" s="193">
        <f>IF(N636="nulová",J636,0)</f>
        <v>0</v>
      </c>
      <c r="BJ636" s="18" t="s">
        <v>80</v>
      </c>
      <c r="BK636" s="193">
        <f>ROUND(I636*H636,2)</f>
        <v>0</v>
      </c>
      <c r="BL636" s="18" t="s">
        <v>239</v>
      </c>
      <c r="BM636" s="192" t="s">
        <v>1028</v>
      </c>
    </row>
    <row r="637" s="2" customFormat="1" ht="62.7" customHeight="1">
      <c r="A637" s="37"/>
      <c r="B637" s="179"/>
      <c r="C637" s="180" t="s">
        <v>1029</v>
      </c>
      <c r="D637" s="180" t="s">
        <v>148</v>
      </c>
      <c r="E637" s="181" t="s">
        <v>1030</v>
      </c>
      <c r="F637" s="182" t="s">
        <v>1031</v>
      </c>
      <c r="G637" s="183" t="s">
        <v>260</v>
      </c>
      <c r="H637" s="184">
        <v>1</v>
      </c>
      <c r="I637" s="185"/>
      <c r="J637" s="186">
        <f>ROUND(I637*H637,2)</f>
        <v>0</v>
      </c>
      <c r="K637" s="187"/>
      <c r="L637" s="38"/>
      <c r="M637" s="188" t="s">
        <v>1</v>
      </c>
      <c r="N637" s="189" t="s">
        <v>38</v>
      </c>
      <c r="O637" s="76"/>
      <c r="P637" s="190">
        <f>O637*H637</f>
        <v>0</v>
      </c>
      <c r="Q637" s="190">
        <v>0</v>
      </c>
      <c r="R637" s="190">
        <f>Q637*H637</f>
        <v>0</v>
      </c>
      <c r="S637" s="190">
        <v>0</v>
      </c>
      <c r="T637" s="191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2" t="s">
        <v>239</v>
      </c>
      <c r="AT637" s="192" t="s">
        <v>148</v>
      </c>
      <c r="AU637" s="192" t="s">
        <v>82</v>
      </c>
      <c r="AY637" s="18" t="s">
        <v>146</v>
      </c>
      <c r="BE637" s="193">
        <f>IF(N637="základní",J637,0)</f>
        <v>0</v>
      </c>
      <c r="BF637" s="193">
        <f>IF(N637="snížená",J637,0)</f>
        <v>0</v>
      </c>
      <c r="BG637" s="193">
        <f>IF(N637="zákl. přenesená",J637,0)</f>
        <v>0</v>
      </c>
      <c r="BH637" s="193">
        <f>IF(N637="sníž. přenesená",J637,0)</f>
        <v>0</v>
      </c>
      <c r="BI637" s="193">
        <f>IF(N637="nulová",J637,0)</f>
        <v>0</v>
      </c>
      <c r="BJ637" s="18" t="s">
        <v>80</v>
      </c>
      <c r="BK637" s="193">
        <f>ROUND(I637*H637,2)</f>
        <v>0</v>
      </c>
      <c r="BL637" s="18" t="s">
        <v>239</v>
      </c>
      <c r="BM637" s="192" t="s">
        <v>1032</v>
      </c>
    </row>
    <row r="638" s="12" customFormat="1" ht="22.8" customHeight="1">
      <c r="A638" s="12"/>
      <c r="B638" s="166"/>
      <c r="C638" s="12"/>
      <c r="D638" s="167" t="s">
        <v>72</v>
      </c>
      <c r="E638" s="177" t="s">
        <v>1033</v>
      </c>
      <c r="F638" s="177" t="s">
        <v>1034</v>
      </c>
      <c r="G638" s="12"/>
      <c r="H638" s="12"/>
      <c r="I638" s="169"/>
      <c r="J638" s="178">
        <f>BK638</f>
        <v>0</v>
      </c>
      <c r="K638" s="12"/>
      <c r="L638" s="166"/>
      <c r="M638" s="171"/>
      <c r="N638" s="172"/>
      <c r="O638" s="172"/>
      <c r="P638" s="173">
        <f>SUM(P639:P644)</f>
        <v>0</v>
      </c>
      <c r="Q638" s="172"/>
      <c r="R638" s="173">
        <f>SUM(R639:R644)</f>
        <v>0</v>
      </c>
      <c r="S638" s="172"/>
      <c r="T638" s="174">
        <f>SUM(T639:T644)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167" t="s">
        <v>82</v>
      </c>
      <c r="AT638" s="175" t="s">
        <v>72</v>
      </c>
      <c r="AU638" s="175" t="s">
        <v>80</v>
      </c>
      <c r="AY638" s="167" t="s">
        <v>146</v>
      </c>
      <c r="BK638" s="176">
        <f>SUM(BK639:BK644)</f>
        <v>0</v>
      </c>
    </row>
    <row r="639" s="2" customFormat="1" ht="44.25" customHeight="1">
      <c r="A639" s="37"/>
      <c r="B639" s="179"/>
      <c r="C639" s="180" t="s">
        <v>1035</v>
      </c>
      <c r="D639" s="180" t="s">
        <v>148</v>
      </c>
      <c r="E639" s="181" t="s">
        <v>1036</v>
      </c>
      <c r="F639" s="182" t="s">
        <v>1037</v>
      </c>
      <c r="G639" s="183" t="s">
        <v>260</v>
      </c>
      <c r="H639" s="184">
        <v>1</v>
      </c>
      <c r="I639" s="185"/>
      <c r="J639" s="186">
        <f>ROUND(I639*H639,2)</f>
        <v>0</v>
      </c>
      <c r="K639" s="187"/>
      <c r="L639" s="38"/>
      <c r="M639" s="188" t="s">
        <v>1</v>
      </c>
      <c r="N639" s="189" t="s">
        <v>38</v>
      </c>
      <c r="O639" s="76"/>
      <c r="P639" s="190">
        <f>O639*H639</f>
        <v>0</v>
      </c>
      <c r="Q639" s="190">
        <v>0</v>
      </c>
      <c r="R639" s="190">
        <f>Q639*H639</f>
        <v>0</v>
      </c>
      <c r="S639" s="190">
        <v>0</v>
      </c>
      <c r="T639" s="191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2" t="s">
        <v>239</v>
      </c>
      <c r="AT639" s="192" t="s">
        <v>148</v>
      </c>
      <c r="AU639" s="192" t="s">
        <v>82</v>
      </c>
      <c r="AY639" s="18" t="s">
        <v>146</v>
      </c>
      <c r="BE639" s="193">
        <f>IF(N639="základní",J639,0)</f>
        <v>0</v>
      </c>
      <c r="BF639" s="193">
        <f>IF(N639="snížená",J639,0)</f>
        <v>0</v>
      </c>
      <c r="BG639" s="193">
        <f>IF(N639="zákl. přenesená",J639,0)</f>
        <v>0</v>
      </c>
      <c r="BH639" s="193">
        <f>IF(N639="sníž. přenesená",J639,0)</f>
        <v>0</v>
      </c>
      <c r="BI639" s="193">
        <f>IF(N639="nulová",J639,0)</f>
        <v>0</v>
      </c>
      <c r="BJ639" s="18" t="s">
        <v>80</v>
      </c>
      <c r="BK639" s="193">
        <f>ROUND(I639*H639,2)</f>
        <v>0</v>
      </c>
      <c r="BL639" s="18" t="s">
        <v>239</v>
      </c>
      <c r="BM639" s="192" t="s">
        <v>1038</v>
      </c>
    </row>
    <row r="640" s="2" customFormat="1" ht="44.25" customHeight="1">
      <c r="A640" s="37"/>
      <c r="B640" s="179"/>
      <c r="C640" s="180" t="s">
        <v>1039</v>
      </c>
      <c r="D640" s="180" t="s">
        <v>148</v>
      </c>
      <c r="E640" s="181" t="s">
        <v>1040</v>
      </c>
      <c r="F640" s="182" t="s">
        <v>1041</v>
      </c>
      <c r="G640" s="183" t="s">
        <v>260</v>
      </c>
      <c r="H640" s="184">
        <v>1</v>
      </c>
      <c r="I640" s="185"/>
      <c r="J640" s="186">
        <f>ROUND(I640*H640,2)</f>
        <v>0</v>
      </c>
      <c r="K640" s="187"/>
      <c r="L640" s="38"/>
      <c r="M640" s="188" t="s">
        <v>1</v>
      </c>
      <c r="N640" s="189" t="s">
        <v>38</v>
      </c>
      <c r="O640" s="76"/>
      <c r="P640" s="190">
        <f>O640*H640</f>
        <v>0</v>
      </c>
      <c r="Q640" s="190">
        <v>0</v>
      </c>
      <c r="R640" s="190">
        <f>Q640*H640</f>
        <v>0</v>
      </c>
      <c r="S640" s="190">
        <v>0</v>
      </c>
      <c r="T640" s="191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2" t="s">
        <v>239</v>
      </c>
      <c r="AT640" s="192" t="s">
        <v>148</v>
      </c>
      <c r="AU640" s="192" t="s">
        <v>82</v>
      </c>
      <c r="AY640" s="18" t="s">
        <v>146</v>
      </c>
      <c r="BE640" s="193">
        <f>IF(N640="základní",J640,0)</f>
        <v>0</v>
      </c>
      <c r="BF640" s="193">
        <f>IF(N640="snížená",J640,0)</f>
        <v>0</v>
      </c>
      <c r="BG640" s="193">
        <f>IF(N640="zákl. přenesená",J640,0)</f>
        <v>0</v>
      </c>
      <c r="BH640" s="193">
        <f>IF(N640="sníž. přenesená",J640,0)</f>
        <v>0</v>
      </c>
      <c r="BI640" s="193">
        <f>IF(N640="nulová",J640,0)</f>
        <v>0</v>
      </c>
      <c r="BJ640" s="18" t="s">
        <v>80</v>
      </c>
      <c r="BK640" s="193">
        <f>ROUND(I640*H640,2)</f>
        <v>0</v>
      </c>
      <c r="BL640" s="18" t="s">
        <v>239</v>
      </c>
      <c r="BM640" s="192" t="s">
        <v>1042</v>
      </c>
    </row>
    <row r="641" s="2" customFormat="1" ht="44.25" customHeight="1">
      <c r="A641" s="37"/>
      <c r="B641" s="179"/>
      <c r="C641" s="180" t="s">
        <v>1043</v>
      </c>
      <c r="D641" s="180" t="s">
        <v>148</v>
      </c>
      <c r="E641" s="181" t="s">
        <v>1044</v>
      </c>
      <c r="F641" s="182" t="s">
        <v>1045</v>
      </c>
      <c r="G641" s="183" t="s">
        <v>260</v>
      </c>
      <c r="H641" s="184">
        <v>1</v>
      </c>
      <c r="I641" s="185"/>
      <c r="J641" s="186">
        <f>ROUND(I641*H641,2)</f>
        <v>0</v>
      </c>
      <c r="K641" s="187"/>
      <c r="L641" s="38"/>
      <c r="M641" s="188" t="s">
        <v>1</v>
      </c>
      <c r="N641" s="189" t="s">
        <v>38</v>
      </c>
      <c r="O641" s="76"/>
      <c r="P641" s="190">
        <f>O641*H641</f>
        <v>0</v>
      </c>
      <c r="Q641" s="190">
        <v>0</v>
      </c>
      <c r="R641" s="190">
        <f>Q641*H641</f>
        <v>0</v>
      </c>
      <c r="S641" s="190">
        <v>0</v>
      </c>
      <c r="T641" s="191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92" t="s">
        <v>239</v>
      </c>
      <c r="AT641" s="192" t="s">
        <v>148</v>
      </c>
      <c r="AU641" s="192" t="s">
        <v>82</v>
      </c>
      <c r="AY641" s="18" t="s">
        <v>146</v>
      </c>
      <c r="BE641" s="193">
        <f>IF(N641="základní",J641,0)</f>
        <v>0</v>
      </c>
      <c r="BF641" s="193">
        <f>IF(N641="snížená",J641,0)</f>
        <v>0</v>
      </c>
      <c r="BG641" s="193">
        <f>IF(N641="zákl. přenesená",J641,0)</f>
        <v>0</v>
      </c>
      <c r="BH641" s="193">
        <f>IF(N641="sníž. přenesená",J641,0)</f>
        <v>0</v>
      </c>
      <c r="BI641" s="193">
        <f>IF(N641="nulová",J641,0)</f>
        <v>0</v>
      </c>
      <c r="BJ641" s="18" t="s">
        <v>80</v>
      </c>
      <c r="BK641" s="193">
        <f>ROUND(I641*H641,2)</f>
        <v>0</v>
      </c>
      <c r="BL641" s="18" t="s">
        <v>239</v>
      </c>
      <c r="BM641" s="192" t="s">
        <v>1046</v>
      </c>
    </row>
    <row r="642" s="2" customFormat="1" ht="44.25" customHeight="1">
      <c r="A642" s="37"/>
      <c r="B642" s="179"/>
      <c r="C642" s="180" t="s">
        <v>1047</v>
      </c>
      <c r="D642" s="180" t="s">
        <v>148</v>
      </c>
      <c r="E642" s="181" t="s">
        <v>1048</v>
      </c>
      <c r="F642" s="182" t="s">
        <v>1049</v>
      </c>
      <c r="G642" s="183" t="s">
        <v>260</v>
      </c>
      <c r="H642" s="184">
        <v>2</v>
      </c>
      <c r="I642" s="185"/>
      <c r="J642" s="186">
        <f>ROUND(I642*H642,2)</f>
        <v>0</v>
      </c>
      <c r="K642" s="187"/>
      <c r="L642" s="38"/>
      <c r="M642" s="188" t="s">
        <v>1</v>
      </c>
      <c r="N642" s="189" t="s">
        <v>38</v>
      </c>
      <c r="O642" s="76"/>
      <c r="P642" s="190">
        <f>O642*H642</f>
        <v>0</v>
      </c>
      <c r="Q642" s="190">
        <v>0</v>
      </c>
      <c r="R642" s="190">
        <f>Q642*H642</f>
        <v>0</v>
      </c>
      <c r="S642" s="190">
        <v>0</v>
      </c>
      <c r="T642" s="191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92" t="s">
        <v>239</v>
      </c>
      <c r="AT642" s="192" t="s">
        <v>148</v>
      </c>
      <c r="AU642" s="192" t="s">
        <v>82</v>
      </c>
      <c r="AY642" s="18" t="s">
        <v>146</v>
      </c>
      <c r="BE642" s="193">
        <f>IF(N642="základní",J642,0)</f>
        <v>0</v>
      </c>
      <c r="BF642" s="193">
        <f>IF(N642="snížená",J642,0)</f>
        <v>0</v>
      </c>
      <c r="BG642" s="193">
        <f>IF(N642="zákl. přenesená",J642,0)</f>
        <v>0</v>
      </c>
      <c r="BH642" s="193">
        <f>IF(N642="sníž. přenesená",J642,0)</f>
        <v>0</v>
      </c>
      <c r="BI642" s="193">
        <f>IF(N642="nulová",J642,0)</f>
        <v>0</v>
      </c>
      <c r="BJ642" s="18" t="s">
        <v>80</v>
      </c>
      <c r="BK642" s="193">
        <f>ROUND(I642*H642,2)</f>
        <v>0</v>
      </c>
      <c r="BL642" s="18" t="s">
        <v>239</v>
      </c>
      <c r="BM642" s="192" t="s">
        <v>1050</v>
      </c>
    </row>
    <row r="643" s="2" customFormat="1" ht="44.25" customHeight="1">
      <c r="A643" s="37"/>
      <c r="B643" s="179"/>
      <c r="C643" s="180" t="s">
        <v>1051</v>
      </c>
      <c r="D643" s="180" t="s">
        <v>148</v>
      </c>
      <c r="E643" s="181" t="s">
        <v>1052</v>
      </c>
      <c r="F643" s="182" t="s">
        <v>1053</v>
      </c>
      <c r="G643" s="183" t="s">
        <v>260</v>
      </c>
      <c r="H643" s="184">
        <v>3</v>
      </c>
      <c r="I643" s="185"/>
      <c r="J643" s="186">
        <f>ROUND(I643*H643,2)</f>
        <v>0</v>
      </c>
      <c r="K643" s="187"/>
      <c r="L643" s="38"/>
      <c r="M643" s="188" t="s">
        <v>1</v>
      </c>
      <c r="N643" s="189" t="s">
        <v>38</v>
      </c>
      <c r="O643" s="76"/>
      <c r="P643" s="190">
        <f>O643*H643</f>
        <v>0</v>
      </c>
      <c r="Q643" s="190">
        <v>0</v>
      </c>
      <c r="R643" s="190">
        <f>Q643*H643</f>
        <v>0</v>
      </c>
      <c r="S643" s="190">
        <v>0</v>
      </c>
      <c r="T643" s="191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2" t="s">
        <v>239</v>
      </c>
      <c r="AT643" s="192" t="s">
        <v>148</v>
      </c>
      <c r="AU643" s="192" t="s">
        <v>82</v>
      </c>
      <c r="AY643" s="18" t="s">
        <v>146</v>
      </c>
      <c r="BE643" s="193">
        <f>IF(N643="základní",J643,0)</f>
        <v>0</v>
      </c>
      <c r="BF643" s="193">
        <f>IF(N643="snížená",J643,0)</f>
        <v>0</v>
      </c>
      <c r="BG643" s="193">
        <f>IF(N643="zákl. přenesená",J643,0)</f>
        <v>0</v>
      </c>
      <c r="BH643" s="193">
        <f>IF(N643="sníž. přenesená",J643,0)</f>
        <v>0</v>
      </c>
      <c r="BI643" s="193">
        <f>IF(N643="nulová",J643,0)</f>
        <v>0</v>
      </c>
      <c r="BJ643" s="18" t="s">
        <v>80</v>
      </c>
      <c r="BK643" s="193">
        <f>ROUND(I643*H643,2)</f>
        <v>0</v>
      </c>
      <c r="BL643" s="18" t="s">
        <v>239</v>
      </c>
      <c r="BM643" s="192" t="s">
        <v>1054</v>
      </c>
    </row>
    <row r="644" s="2" customFormat="1" ht="44.25" customHeight="1">
      <c r="A644" s="37"/>
      <c r="B644" s="179"/>
      <c r="C644" s="180" t="s">
        <v>1055</v>
      </c>
      <c r="D644" s="180" t="s">
        <v>148</v>
      </c>
      <c r="E644" s="181" t="s">
        <v>1056</v>
      </c>
      <c r="F644" s="182" t="s">
        <v>1057</v>
      </c>
      <c r="G644" s="183" t="s">
        <v>260</v>
      </c>
      <c r="H644" s="184">
        <v>1</v>
      </c>
      <c r="I644" s="185"/>
      <c r="J644" s="186">
        <f>ROUND(I644*H644,2)</f>
        <v>0</v>
      </c>
      <c r="K644" s="187"/>
      <c r="L644" s="38"/>
      <c r="M644" s="188" t="s">
        <v>1</v>
      </c>
      <c r="N644" s="189" t="s">
        <v>38</v>
      </c>
      <c r="O644" s="76"/>
      <c r="P644" s="190">
        <f>O644*H644</f>
        <v>0</v>
      </c>
      <c r="Q644" s="190">
        <v>0</v>
      </c>
      <c r="R644" s="190">
        <f>Q644*H644</f>
        <v>0</v>
      </c>
      <c r="S644" s="190">
        <v>0</v>
      </c>
      <c r="T644" s="191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192" t="s">
        <v>239</v>
      </c>
      <c r="AT644" s="192" t="s">
        <v>148</v>
      </c>
      <c r="AU644" s="192" t="s">
        <v>82</v>
      </c>
      <c r="AY644" s="18" t="s">
        <v>146</v>
      </c>
      <c r="BE644" s="193">
        <f>IF(N644="základní",J644,0)</f>
        <v>0</v>
      </c>
      <c r="BF644" s="193">
        <f>IF(N644="snížená",J644,0)</f>
        <v>0</v>
      </c>
      <c r="BG644" s="193">
        <f>IF(N644="zákl. přenesená",J644,0)</f>
        <v>0</v>
      </c>
      <c r="BH644" s="193">
        <f>IF(N644="sníž. přenesená",J644,0)</f>
        <v>0</v>
      </c>
      <c r="BI644" s="193">
        <f>IF(N644="nulová",J644,0)</f>
        <v>0</v>
      </c>
      <c r="BJ644" s="18" t="s">
        <v>80</v>
      </c>
      <c r="BK644" s="193">
        <f>ROUND(I644*H644,2)</f>
        <v>0</v>
      </c>
      <c r="BL644" s="18" t="s">
        <v>239</v>
      </c>
      <c r="BM644" s="192" t="s">
        <v>1058</v>
      </c>
    </row>
    <row r="645" s="12" customFormat="1" ht="22.8" customHeight="1">
      <c r="A645" s="12"/>
      <c r="B645" s="166"/>
      <c r="C645" s="12"/>
      <c r="D645" s="167" t="s">
        <v>72</v>
      </c>
      <c r="E645" s="177" t="s">
        <v>1059</v>
      </c>
      <c r="F645" s="177" t="s">
        <v>1060</v>
      </c>
      <c r="G645" s="12"/>
      <c r="H645" s="12"/>
      <c r="I645" s="169"/>
      <c r="J645" s="178">
        <f>BK645</f>
        <v>0</v>
      </c>
      <c r="K645" s="12"/>
      <c r="L645" s="166"/>
      <c r="M645" s="171"/>
      <c r="N645" s="172"/>
      <c r="O645" s="172"/>
      <c r="P645" s="173">
        <f>SUM(P646:P718)</f>
        <v>0</v>
      </c>
      <c r="Q645" s="172"/>
      <c r="R645" s="173">
        <f>SUM(R646:R718)</f>
        <v>2.1100971600000005</v>
      </c>
      <c r="S645" s="172"/>
      <c r="T645" s="174">
        <f>SUM(T646:T718)</f>
        <v>0.32878500000000005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167" t="s">
        <v>82</v>
      </c>
      <c r="AT645" s="175" t="s">
        <v>72</v>
      </c>
      <c r="AU645" s="175" t="s">
        <v>80</v>
      </c>
      <c r="AY645" s="167" t="s">
        <v>146</v>
      </c>
      <c r="BK645" s="176">
        <f>SUM(BK646:BK718)</f>
        <v>0</v>
      </c>
    </row>
    <row r="646" s="2" customFormat="1" ht="24.15" customHeight="1">
      <c r="A646" s="37"/>
      <c r="B646" s="179"/>
      <c r="C646" s="180" t="s">
        <v>1061</v>
      </c>
      <c r="D646" s="180" t="s">
        <v>148</v>
      </c>
      <c r="E646" s="181" t="s">
        <v>1062</v>
      </c>
      <c r="F646" s="182" t="s">
        <v>1063</v>
      </c>
      <c r="G646" s="183" t="s">
        <v>151</v>
      </c>
      <c r="H646" s="184">
        <v>291.89999999999998</v>
      </c>
      <c r="I646" s="185"/>
      <c r="J646" s="186">
        <f>ROUND(I646*H646,2)</f>
        <v>0</v>
      </c>
      <c r="K646" s="187"/>
      <c r="L646" s="38"/>
      <c r="M646" s="188" t="s">
        <v>1</v>
      </c>
      <c r="N646" s="189" t="s">
        <v>38</v>
      </c>
      <c r="O646" s="76"/>
      <c r="P646" s="190">
        <f>O646*H646</f>
        <v>0</v>
      </c>
      <c r="Q646" s="190">
        <v>0</v>
      </c>
      <c r="R646" s="190">
        <f>Q646*H646</f>
        <v>0</v>
      </c>
      <c r="S646" s="190">
        <v>0</v>
      </c>
      <c r="T646" s="191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2" t="s">
        <v>239</v>
      </c>
      <c r="AT646" s="192" t="s">
        <v>148</v>
      </c>
      <c r="AU646" s="192" t="s">
        <v>82</v>
      </c>
      <c r="AY646" s="18" t="s">
        <v>146</v>
      </c>
      <c r="BE646" s="193">
        <f>IF(N646="základní",J646,0)</f>
        <v>0</v>
      </c>
      <c r="BF646" s="193">
        <f>IF(N646="snížená",J646,0)</f>
        <v>0</v>
      </c>
      <c r="BG646" s="193">
        <f>IF(N646="zákl. přenesená",J646,0)</f>
        <v>0</v>
      </c>
      <c r="BH646" s="193">
        <f>IF(N646="sníž. přenesená",J646,0)</f>
        <v>0</v>
      </c>
      <c r="BI646" s="193">
        <f>IF(N646="nulová",J646,0)</f>
        <v>0</v>
      </c>
      <c r="BJ646" s="18" t="s">
        <v>80</v>
      </c>
      <c r="BK646" s="193">
        <f>ROUND(I646*H646,2)</f>
        <v>0</v>
      </c>
      <c r="BL646" s="18" t="s">
        <v>239</v>
      </c>
      <c r="BM646" s="192" t="s">
        <v>1064</v>
      </c>
    </row>
    <row r="647" s="15" customFormat="1">
      <c r="A647" s="15"/>
      <c r="B647" s="211"/>
      <c r="C647" s="15"/>
      <c r="D647" s="195" t="s">
        <v>154</v>
      </c>
      <c r="E647" s="212" t="s">
        <v>1</v>
      </c>
      <c r="F647" s="213" t="s">
        <v>278</v>
      </c>
      <c r="G647" s="15"/>
      <c r="H647" s="212" t="s">
        <v>1</v>
      </c>
      <c r="I647" s="214"/>
      <c r="J647" s="15"/>
      <c r="K647" s="15"/>
      <c r="L647" s="211"/>
      <c r="M647" s="215"/>
      <c r="N647" s="216"/>
      <c r="O647" s="216"/>
      <c r="P647" s="216"/>
      <c r="Q647" s="216"/>
      <c r="R647" s="216"/>
      <c r="S647" s="216"/>
      <c r="T647" s="217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12" t="s">
        <v>154</v>
      </c>
      <c r="AU647" s="212" t="s">
        <v>82</v>
      </c>
      <c r="AV647" s="15" t="s">
        <v>80</v>
      </c>
      <c r="AW647" s="15" t="s">
        <v>30</v>
      </c>
      <c r="AX647" s="15" t="s">
        <v>73</v>
      </c>
      <c r="AY647" s="212" t="s">
        <v>146</v>
      </c>
    </row>
    <row r="648" s="13" customFormat="1">
      <c r="A648" s="13"/>
      <c r="B648" s="194"/>
      <c r="C648" s="13"/>
      <c r="D648" s="195" t="s">
        <v>154</v>
      </c>
      <c r="E648" s="196" t="s">
        <v>1</v>
      </c>
      <c r="F648" s="197" t="s">
        <v>286</v>
      </c>
      <c r="G648" s="13"/>
      <c r="H648" s="198">
        <v>102.5</v>
      </c>
      <c r="I648" s="199"/>
      <c r="J648" s="13"/>
      <c r="K648" s="13"/>
      <c r="L648" s="194"/>
      <c r="M648" s="200"/>
      <c r="N648" s="201"/>
      <c r="O648" s="201"/>
      <c r="P648" s="201"/>
      <c r="Q648" s="201"/>
      <c r="R648" s="201"/>
      <c r="S648" s="201"/>
      <c r="T648" s="20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96" t="s">
        <v>154</v>
      </c>
      <c r="AU648" s="196" t="s">
        <v>82</v>
      </c>
      <c r="AV648" s="13" t="s">
        <v>82</v>
      </c>
      <c r="AW648" s="13" t="s">
        <v>30</v>
      </c>
      <c r="AX648" s="13" t="s">
        <v>73</v>
      </c>
      <c r="AY648" s="196" t="s">
        <v>146</v>
      </c>
    </row>
    <row r="649" s="15" customFormat="1">
      <c r="A649" s="15"/>
      <c r="B649" s="211"/>
      <c r="C649" s="15"/>
      <c r="D649" s="195" t="s">
        <v>154</v>
      </c>
      <c r="E649" s="212" t="s">
        <v>1</v>
      </c>
      <c r="F649" s="213" t="s">
        <v>287</v>
      </c>
      <c r="G649" s="15"/>
      <c r="H649" s="212" t="s">
        <v>1</v>
      </c>
      <c r="I649" s="214"/>
      <c r="J649" s="15"/>
      <c r="K649" s="15"/>
      <c r="L649" s="211"/>
      <c r="M649" s="215"/>
      <c r="N649" s="216"/>
      <c r="O649" s="216"/>
      <c r="P649" s="216"/>
      <c r="Q649" s="216"/>
      <c r="R649" s="216"/>
      <c r="S649" s="216"/>
      <c r="T649" s="217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12" t="s">
        <v>154</v>
      </c>
      <c r="AU649" s="212" t="s">
        <v>82</v>
      </c>
      <c r="AV649" s="15" t="s">
        <v>80</v>
      </c>
      <c r="AW649" s="15" t="s">
        <v>30</v>
      </c>
      <c r="AX649" s="15" t="s">
        <v>73</v>
      </c>
      <c r="AY649" s="212" t="s">
        <v>146</v>
      </c>
    </row>
    <row r="650" s="13" customFormat="1">
      <c r="A650" s="13"/>
      <c r="B650" s="194"/>
      <c r="C650" s="13"/>
      <c r="D650" s="195" t="s">
        <v>154</v>
      </c>
      <c r="E650" s="196" t="s">
        <v>1</v>
      </c>
      <c r="F650" s="197" t="s">
        <v>288</v>
      </c>
      <c r="G650" s="13"/>
      <c r="H650" s="198">
        <v>135.40000000000001</v>
      </c>
      <c r="I650" s="199"/>
      <c r="J650" s="13"/>
      <c r="K650" s="13"/>
      <c r="L650" s="194"/>
      <c r="M650" s="200"/>
      <c r="N650" s="201"/>
      <c r="O650" s="201"/>
      <c r="P650" s="201"/>
      <c r="Q650" s="201"/>
      <c r="R650" s="201"/>
      <c r="S650" s="201"/>
      <c r="T650" s="20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96" t="s">
        <v>154</v>
      </c>
      <c r="AU650" s="196" t="s">
        <v>82</v>
      </c>
      <c r="AV650" s="13" t="s">
        <v>82</v>
      </c>
      <c r="AW650" s="13" t="s">
        <v>30</v>
      </c>
      <c r="AX650" s="13" t="s">
        <v>73</v>
      </c>
      <c r="AY650" s="196" t="s">
        <v>146</v>
      </c>
    </row>
    <row r="651" s="15" customFormat="1">
      <c r="A651" s="15"/>
      <c r="B651" s="211"/>
      <c r="C651" s="15"/>
      <c r="D651" s="195" t="s">
        <v>154</v>
      </c>
      <c r="E651" s="212" t="s">
        <v>1</v>
      </c>
      <c r="F651" s="213" t="s">
        <v>280</v>
      </c>
      <c r="G651" s="15"/>
      <c r="H651" s="212" t="s">
        <v>1</v>
      </c>
      <c r="I651" s="214"/>
      <c r="J651" s="15"/>
      <c r="K651" s="15"/>
      <c r="L651" s="211"/>
      <c r="M651" s="215"/>
      <c r="N651" s="216"/>
      <c r="O651" s="216"/>
      <c r="P651" s="216"/>
      <c r="Q651" s="216"/>
      <c r="R651" s="216"/>
      <c r="S651" s="216"/>
      <c r="T651" s="217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12" t="s">
        <v>154</v>
      </c>
      <c r="AU651" s="212" t="s">
        <v>82</v>
      </c>
      <c r="AV651" s="15" t="s">
        <v>80</v>
      </c>
      <c r="AW651" s="15" t="s">
        <v>30</v>
      </c>
      <c r="AX651" s="15" t="s">
        <v>73</v>
      </c>
      <c r="AY651" s="212" t="s">
        <v>146</v>
      </c>
    </row>
    <row r="652" s="13" customFormat="1">
      <c r="A652" s="13"/>
      <c r="B652" s="194"/>
      <c r="C652" s="13"/>
      <c r="D652" s="195" t="s">
        <v>154</v>
      </c>
      <c r="E652" s="196" t="s">
        <v>1</v>
      </c>
      <c r="F652" s="197" t="s">
        <v>289</v>
      </c>
      <c r="G652" s="13"/>
      <c r="H652" s="198">
        <v>21.800000000000001</v>
      </c>
      <c r="I652" s="199"/>
      <c r="J652" s="13"/>
      <c r="K652" s="13"/>
      <c r="L652" s="194"/>
      <c r="M652" s="200"/>
      <c r="N652" s="201"/>
      <c r="O652" s="201"/>
      <c r="P652" s="201"/>
      <c r="Q652" s="201"/>
      <c r="R652" s="201"/>
      <c r="S652" s="201"/>
      <c r="T652" s="20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6" t="s">
        <v>154</v>
      </c>
      <c r="AU652" s="196" t="s">
        <v>82</v>
      </c>
      <c r="AV652" s="13" t="s">
        <v>82</v>
      </c>
      <c r="AW652" s="13" t="s">
        <v>30</v>
      </c>
      <c r="AX652" s="13" t="s">
        <v>73</v>
      </c>
      <c r="AY652" s="196" t="s">
        <v>146</v>
      </c>
    </row>
    <row r="653" s="15" customFormat="1">
      <c r="A653" s="15"/>
      <c r="B653" s="211"/>
      <c r="C653" s="15"/>
      <c r="D653" s="195" t="s">
        <v>154</v>
      </c>
      <c r="E653" s="212" t="s">
        <v>1</v>
      </c>
      <c r="F653" s="213" t="s">
        <v>290</v>
      </c>
      <c r="G653" s="15"/>
      <c r="H653" s="212" t="s">
        <v>1</v>
      </c>
      <c r="I653" s="214"/>
      <c r="J653" s="15"/>
      <c r="K653" s="15"/>
      <c r="L653" s="211"/>
      <c r="M653" s="215"/>
      <c r="N653" s="216"/>
      <c r="O653" s="216"/>
      <c r="P653" s="216"/>
      <c r="Q653" s="216"/>
      <c r="R653" s="216"/>
      <c r="S653" s="216"/>
      <c r="T653" s="217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12" t="s">
        <v>154</v>
      </c>
      <c r="AU653" s="212" t="s">
        <v>82</v>
      </c>
      <c r="AV653" s="15" t="s">
        <v>80</v>
      </c>
      <c r="AW653" s="15" t="s">
        <v>30</v>
      </c>
      <c r="AX653" s="15" t="s">
        <v>73</v>
      </c>
      <c r="AY653" s="212" t="s">
        <v>146</v>
      </c>
    </row>
    <row r="654" s="13" customFormat="1">
      <c r="A654" s="13"/>
      <c r="B654" s="194"/>
      <c r="C654" s="13"/>
      <c r="D654" s="195" t="s">
        <v>154</v>
      </c>
      <c r="E654" s="196" t="s">
        <v>1</v>
      </c>
      <c r="F654" s="197" t="s">
        <v>291</v>
      </c>
      <c r="G654" s="13"/>
      <c r="H654" s="198">
        <v>32.200000000000003</v>
      </c>
      <c r="I654" s="199"/>
      <c r="J654" s="13"/>
      <c r="K654" s="13"/>
      <c r="L654" s="194"/>
      <c r="M654" s="200"/>
      <c r="N654" s="201"/>
      <c r="O654" s="201"/>
      <c r="P654" s="201"/>
      <c r="Q654" s="201"/>
      <c r="R654" s="201"/>
      <c r="S654" s="201"/>
      <c r="T654" s="20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6" t="s">
        <v>154</v>
      </c>
      <c r="AU654" s="196" t="s">
        <v>82</v>
      </c>
      <c r="AV654" s="13" t="s">
        <v>82</v>
      </c>
      <c r="AW654" s="13" t="s">
        <v>30</v>
      </c>
      <c r="AX654" s="13" t="s">
        <v>73</v>
      </c>
      <c r="AY654" s="196" t="s">
        <v>146</v>
      </c>
    </row>
    <row r="655" s="14" customFormat="1">
      <c r="A655" s="14"/>
      <c r="B655" s="203"/>
      <c r="C655" s="14"/>
      <c r="D655" s="195" t="s">
        <v>154</v>
      </c>
      <c r="E655" s="204" t="s">
        <v>1</v>
      </c>
      <c r="F655" s="205" t="s">
        <v>167</v>
      </c>
      <c r="G655" s="14"/>
      <c r="H655" s="206">
        <v>291.89999999999998</v>
      </c>
      <c r="I655" s="207"/>
      <c r="J655" s="14"/>
      <c r="K655" s="14"/>
      <c r="L655" s="203"/>
      <c r="M655" s="208"/>
      <c r="N655" s="209"/>
      <c r="O655" s="209"/>
      <c r="P655" s="209"/>
      <c r="Q655" s="209"/>
      <c r="R655" s="209"/>
      <c r="S655" s="209"/>
      <c r="T655" s="21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04" t="s">
        <v>154</v>
      </c>
      <c r="AU655" s="204" t="s">
        <v>82</v>
      </c>
      <c r="AV655" s="14" t="s">
        <v>152</v>
      </c>
      <c r="AW655" s="14" t="s">
        <v>30</v>
      </c>
      <c r="AX655" s="14" t="s">
        <v>80</v>
      </c>
      <c r="AY655" s="204" t="s">
        <v>146</v>
      </c>
    </row>
    <row r="656" s="2" customFormat="1" ht="16.5" customHeight="1">
      <c r="A656" s="37"/>
      <c r="B656" s="179"/>
      <c r="C656" s="180" t="s">
        <v>1065</v>
      </c>
      <c r="D656" s="180" t="s">
        <v>148</v>
      </c>
      <c r="E656" s="181" t="s">
        <v>1066</v>
      </c>
      <c r="F656" s="182" t="s">
        <v>1067</v>
      </c>
      <c r="G656" s="183" t="s">
        <v>151</v>
      </c>
      <c r="H656" s="184">
        <v>291.89999999999998</v>
      </c>
      <c r="I656" s="185"/>
      <c r="J656" s="186">
        <f>ROUND(I656*H656,2)</f>
        <v>0</v>
      </c>
      <c r="K656" s="187"/>
      <c r="L656" s="38"/>
      <c r="M656" s="188" t="s">
        <v>1</v>
      </c>
      <c r="N656" s="189" t="s">
        <v>38</v>
      </c>
      <c r="O656" s="76"/>
      <c r="P656" s="190">
        <f>O656*H656</f>
        <v>0</v>
      </c>
      <c r="Q656" s="190">
        <v>0</v>
      </c>
      <c r="R656" s="190">
        <f>Q656*H656</f>
        <v>0</v>
      </c>
      <c r="S656" s="190">
        <v>0</v>
      </c>
      <c r="T656" s="191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2" t="s">
        <v>239</v>
      </c>
      <c r="AT656" s="192" t="s">
        <v>148</v>
      </c>
      <c r="AU656" s="192" t="s">
        <v>82</v>
      </c>
      <c r="AY656" s="18" t="s">
        <v>146</v>
      </c>
      <c r="BE656" s="193">
        <f>IF(N656="základní",J656,0)</f>
        <v>0</v>
      </c>
      <c r="BF656" s="193">
        <f>IF(N656="snížená",J656,0)</f>
        <v>0</v>
      </c>
      <c r="BG656" s="193">
        <f>IF(N656="zákl. přenesená",J656,0)</f>
        <v>0</v>
      </c>
      <c r="BH656" s="193">
        <f>IF(N656="sníž. přenesená",J656,0)</f>
        <v>0</v>
      </c>
      <c r="BI656" s="193">
        <f>IF(N656="nulová",J656,0)</f>
        <v>0</v>
      </c>
      <c r="BJ656" s="18" t="s">
        <v>80</v>
      </c>
      <c r="BK656" s="193">
        <f>ROUND(I656*H656,2)</f>
        <v>0</v>
      </c>
      <c r="BL656" s="18" t="s">
        <v>239</v>
      </c>
      <c r="BM656" s="192" t="s">
        <v>1068</v>
      </c>
    </row>
    <row r="657" s="15" customFormat="1">
      <c r="A657" s="15"/>
      <c r="B657" s="211"/>
      <c r="C657" s="15"/>
      <c r="D657" s="195" t="s">
        <v>154</v>
      </c>
      <c r="E657" s="212" t="s">
        <v>1</v>
      </c>
      <c r="F657" s="213" t="s">
        <v>278</v>
      </c>
      <c r="G657" s="15"/>
      <c r="H657" s="212" t="s">
        <v>1</v>
      </c>
      <c r="I657" s="214"/>
      <c r="J657" s="15"/>
      <c r="K657" s="15"/>
      <c r="L657" s="211"/>
      <c r="M657" s="215"/>
      <c r="N657" s="216"/>
      <c r="O657" s="216"/>
      <c r="P657" s="216"/>
      <c r="Q657" s="216"/>
      <c r="R657" s="216"/>
      <c r="S657" s="216"/>
      <c r="T657" s="217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12" t="s">
        <v>154</v>
      </c>
      <c r="AU657" s="212" t="s">
        <v>82</v>
      </c>
      <c r="AV657" s="15" t="s">
        <v>80</v>
      </c>
      <c r="AW657" s="15" t="s">
        <v>30</v>
      </c>
      <c r="AX657" s="15" t="s">
        <v>73</v>
      </c>
      <c r="AY657" s="212" t="s">
        <v>146</v>
      </c>
    </row>
    <row r="658" s="13" customFormat="1">
      <c r="A658" s="13"/>
      <c r="B658" s="194"/>
      <c r="C658" s="13"/>
      <c r="D658" s="195" t="s">
        <v>154</v>
      </c>
      <c r="E658" s="196" t="s">
        <v>1</v>
      </c>
      <c r="F658" s="197" t="s">
        <v>286</v>
      </c>
      <c r="G658" s="13"/>
      <c r="H658" s="198">
        <v>102.5</v>
      </c>
      <c r="I658" s="199"/>
      <c r="J658" s="13"/>
      <c r="K658" s="13"/>
      <c r="L658" s="194"/>
      <c r="M658" s="200"/>
      <c r="N658" s="201"/>
      <c r="O658" s="201"/>
      <c r="P658" s="201"/>
      <c r="Q658" s="201"/>
      <c r="R658" s="201"/>
      <c r="S658" s="201"/>
      <c r="T658" s="20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96" t="s">
        <v>154</v>
      </c>
      <c r="AU658" s="196" t="s">
        <v>82</v>
      </c>
      <c r="AV658" s="13" t="s">
        <v>82</v>
      </c>
      <c r="AW658" s="13" t="s">
        <v>30</v>
      </c>
      <c r="AX658" s="13" t="s">
        <v>73</v>
      </c>
      <c r="AY658" s="196" t="s">
        <v>146</v>
      </c>
    </row>
    <row r="659" s="15" customFormat="1">
      <c r="A659" s="15"/>
      <c r="B659" s="211"/>
      <c r="C659" s="15"/>
      <c r="D659" s="195" t="s">
        <v>154</v>
      </c>
      <c r="E659" s="212" t="s">
        <v>1</v>
      </c>
      <c r="F659" s="213" t="s">
        <v>287</v>
      </c>
      <c r="G659" s="15"/>
      <c r="H659" s="212" t="s">
        <v>1</v>
      </c>
      <c r="I659" s="214"/>
      <c r="J659" s="15"/>
      <c r="K659" s="15"/>
      <c r="L659" s="211"/>
      <c r="M659" s="215"/>
      <c r="N659" s="216"/>
      <c r="O659" s="216"/>
      <c r="P659" s="216"/>
      <c r="Q659" s="216"/>
      <c r="R659" s="216"/>
      <c r="S659" s="216"/>
      <c r="T659" s="217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12" t="s">
        <v>154</v>
      </c>
      <c r="AU659" s="212" t="s">
        <v>82</v>
      </c>
      <c r="AV659" s="15" t="s">
        <v>80</v>
      </c>
      <c r="AW659" s="15" t="s">
        <v>30</v>
      </c>
      <c r="AX659" s="15" t="s">
        <v>73</v>
      </c>
      <c r="AY659" s="212" t="s">
        <v>146</v>
      </c>
    </row>
    <row r="660" s="13" customFormat="1">
      <c r="A660" s="13"/>
      <c r="B660" s="194"/>
      <c r="C660" s="13"/>
      <c r="D660" s="195" t="s">
        <v>154</v>
      </c>
      <c r="E660" s="196" t="s">
        <v>1</v>
      </c>
      <c r="F660" s="197" t="s">
        <v>288</v>
      </c>
      <c r="G660" s="13"/>
      <c r="H660" s="198">
        <v>135.40000000000001</v>
      </c>
      <c r="I660" s="199"/>
      <c r="J660" s="13"/>
      <c r="K660" s="13"/>
      <c r="L660" s="194"/>
      <c r="M660" s="200"/>
      <c r="N660" s="201"/>
      <c r="O660" s="201"/>
      <c r="P660" s="201"/>
      <c r="Q660" s="201"/>
      <c r="R660" s="201"/>
      <c r="S660" s="201"/>
      <c r="T660" s="20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96" t="s">
        <v>154</v>
      </c>
      <c r="AU660" s="196" t="s">
        <v>82</v>
      </c>
      <c r="AV660" s="13" t="s">
        <v>82</v>
      </c>
      <c r="AW660" s="13" t="s">
        <v>30</v>
      </c>
      <c r="AX660" s="13" t="s">
        <v>73</v>
      </c>
      <c r="AY660" s="196" t="s">
        <v>146</v>
      </c>
    </row>
    <row r="661" s="15" customFormat="1">
      <c r="A661" s="15"/>
      <c r="B661" s="211"/>
      <c r="C661" s="15"/>
      <c r="D661" s="195" t="s">
        <v>154</v>
      </c>
      <c r="E661" s="212" t="s">
        <v>1</v>
      </c>
      <c r="F661" s="213" t="s">
        <v>280</v>
      </c>
      <c r="G661" s="15"/>
      <c r="H661" s="212" t="s">
        <v>1</v>
      </c>
      <c r="I661" s="214"/>
      <c r="J661" s="15"/>
      <c r="K661" s="15"/>
      <c r="L661" s="211"/>
      <c r="M661" s="215"/>
      <c r="N661" s="216"/>
      <c r="O661" s="216"/>
      <c r="P661" s="216"/>
      <c r="Q661" s="216"/>
      <c r="R661" s="216"/>
      <c r="S661" s="216"/>
      <c r="T661" s="217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12" t="s">
        <v>154</v>
      </c>
      <c r="AU661" s="212" t="s">
        <v>82</v>
      </c>
      <c r="AV661" s="15" t="s">
        <v>80</v>
      </c>
      <c r="AW661" s="15" t="s">
        <v>30</v>
      </c>
      <c r="AX661" s="15" t="s">
        <v>73</v>
      </c>
      <c r="AY661" s="212" t="s">
        <v>146</v>
      </c>
    </row>
    <row r="662" s="13" customFormat="1">
      <c r="A662" s="13"/>
      <c r="B662" s="194"/>
      <c r="C662" s="13"/>
      <c r="D662" s="195" t="s">
        <v>154</v>
      </c>
      <c r="E662" s="196" t="s">
        <v>1</v>
      </c>
      <c r="F662" s="197" t="s">
        <v>289</v>
      </c>
      <c r="G662" s="13"/>
      <c r="H662" s="198">
        <v>21.800000000000001</v>
      </c>
      <c r="I662" s="199"/>
      <c r="J662" s="13"/>
      <c r="K662" s="13"/>
      <c r="L662" s="194"/>
      <c r="M662" s="200"/>
      <c r="N662" s="201"/>
      <c r="O662" s="201"/>
      <c r="P662" s="201"/>
      <c r="Q662" s="201"/>
      <c r="R662" s="201"/>
      <c r="S662" s="201"/>
      <c r="T662" s="20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6" t="s">
        <v>154</v>
      </c>
      <c r="AU662" s="196" t="s">
        <v>82</v>
      </c>
      <c r="AV662" s="13" t="s">
        <v>82</v>
      </c>
      <c r="AW662" s="13" t="s">
        <v>30</v>
      </c>
      <c r="AX662" s="13" t="s">
        <v>73</v>
      </c>
      <c r="AY662" s="196" t="s">
        <v>146</v>
      </c>
    </row>
    <row r="663" s="15" customFormat="1">
      <c r="A663" s="15"/>
      <c r="B663" s="211"/>
      <c r="C663" s="15"/>
      <c r="D663" s="195" t="s">
        <v>154</v>
      </c>
      <c r="E663" s="212" t="s">
        <v>1</v>
      </c>
      <c r="F663" s="213" t="s">
        <v>290</v>
      </c>
      <c r="G663" s="15"/>
      <c r="H663" s="212" t="s">
        <v>1</v>
      </c>
      <c r="I663" s="214"/>
      <c r="J663" s="15"/>
      <c r="K663" s="15"/>
      <c r="L663" s="211"/>
      <c r="M663" s="215"/>
      <c r="N663" s="216"/>
      <c r="O663" s="216"/>
      <c r="P663" s="216"/>
      <c r="Q663" s="216"/>
      <c r="R663" s="216"/>
      <c r="S663" s="216"/>
      <c r="T663" s="217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12" t="s">
        <v>154</v>
      </c>
      <c r="AU663" s="212" t="s">
        <v>82</v>
      </c>
      <c r="AV663" s="15" t="s">
        <v>80</v>
      </c>
      <c r="AW663" s="15" t="s">
        <v>30</v>
      </c>
      <c r="AX663" s="15" t="s">
        <v>73</v>
      </c>
      <c r="AY663" s="212" t="s">
        <v>146</v>
      </c>
    </row>
    <row r="664" s="13" customFormat="1">
      <c r="A664" s="13"/>
      <c r="B664" s="194"/>
      <c r="C664" s="13"/>
      <c r="D664" s="195" t="s">
        <v>154</v>
      </c>
      <c r="E664" s="196" t="s">
        <v>1</v>
      </c>
      <c r="F664" s="197" t="s">
        <v>291</v>
      </c>
      <c r="G664" s="13"/>
      <c r="H664" s="198">
        <v>32.200000000000003</v>
      </c>
      <c r="I664" s="199"/>
      <c r="J664" s="13"/>
      <c r="K664" s="13"/>
      <c r="L664" s="194"/>
      <c r="M664" s="200"/>
      <c r="N664" s="201"/>
      <c r="O664" s="201"/>
      <c r="P664" s="201"/>
      <c r="Q664" s="201"/>
      <c r="R664" s="201"/>
      <c r="S664" s="201"/>
      <c r="T664" s="20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96" t="s">
        <v>154</v>
      </c>
      <c r="AU664" s="196" t="s">
        <v>82</v>
      </c>
      <c r="AV664" s="13" t="s">
        <v>82</v>
      </c>
      <c r="AW664" s="13" t="s">
        <v>30</v>
      </c>
      <c r="AX664" s="13" t="s">
        <v>73</v>
      </c>
      <c r="AY664" s="196" t="s">
        <v>146</v>
      </c>
    </row>
    <row r="665" s="14" customFormat="1">
      <c r="A665" s="14"/>
      <c r="B665" s="203"/>
      <c r="C665" s="14"/>
      <c r="D665" s="195" t="s">
        <v>154</v>
      </c>
      <c r="E665" s="204" t="s">
        <v>1</v>
      </c>
      <c r="F665" s="205" t="s">
        <v>167</v>
      </c>
      <c r="G665" s="14"/>
      <c r="H665" s="206">
        <v>291.89999999999998</v>
      </c>
      <c r="I665" s="207"/>
      <c r="J665" s="14"/>
      <c r="K665" s="14"/>
      <c r="L665" s="203"/>
      <c r="M665" s="208"/>
      <c r="N665" s="209"/>
      <c r="O665" s="209"/>
      <c r="P665" s="209"/>
      <c r="Q665" s="209"/>
      <c r="R665" s="209"/>
      <c r="S665" s="209"/>
      <c r="T665" s="21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04" t="s">
        <v>154</v>
      </c>
      <c r="AU665" s="204" t="s">
        <v>82</v>
      </c>
      <c r="AV665" s="14" t="s">
        <v>152</v>
      </c>
      <c r="AW665" s="14" t="s">
        <v>30</v>
      </c>
      <c r="AX665" s="14" t="s">
        <v>80</v>
      </c>
      <c r="AY665" s="204" t="s">
        <v>146</v>
      </c>
    </row>
    <row r="666" s="2" customFormat="1" ht="16.5" customHeight="1">
      <c r="A666" s="37"/>
      <c r="B666" s="179"/>
      <c r="C666" s="180" t="s">
        <v>1069</v>
      </c>
      <c r="D666" s="180" t="s">
        <v>148</v>
      </c>
      <c r="E666" s="181" t="s">
        <v>1070</v>
      </c>
      <c r="F666" s="182" t="s">
        <v>1071</v>
      </c>
      <c r="G666" s="183" t="s">
        <v>151</v>
      </c>
      <c r="H666" s="184">
        <v>291.89999999999998</v>
      </c>
      <c r="I666" s="185"/>
      <c r="J666" s="186">
        <f>ROUND(I666*H666,2)</f>
        <v>0</v>
      </c>
      <c r="K666" s="187"/>
      <c r="L666" s="38"/>
      <c r="M666" s="188" t="s">
        <v>1</v>
      </c>
      <c r="N666" s="189" t="s">
        <v>38</v>
      </c>
      <c r="O666" s="76"/>
      <c r="P666" s="190">
        <f>O666*H666</f>
        <v>0</v>
      </c>
      <c r="Q666" s="190">
        <v>0.00020000000000000001</v>
      </c>
      <c r="R666" s="190">
        <f>Q666*H666</f>
        <v>0.058380000000000001</v>
      </c>
      <c r="S666" s="190">
        <v>0</v>
      </c>
      <c r="T666" s="191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2" t="s">
        <v>239</v>
      </c>
      <c r="AT666" s="192" t="s">
        <v>148</v>
      </c>
      <c r="AU666" s="192" t="s">
        <v>82</v>
      </c>
      <c r="AY666" s="18" t="s">
        <v>146</v>
      </c>
      <c r="BE666" s="193">
        <f>IF(N666="základní",J666,0)</f>
        <v>0</v>
      </c>
      <c r="BF666" s="193">
        <f>IF(N666="snížená",J666,0)</f>
        <v>0</v>
      </c>
      <c r="BG666" s="193">
        <f>IF(N666="zákl. přenesená",J666,0)</f>
        <v>0</v>
      </c>
      <c r="BH666" s="193">
        <f>IF(N666="sníž. přenesená",J666,0)</f>
        <v>0</v>
      </c>
      <c r="BI666" s="193">
        <f>IF(N666="nulová",J666,0)</f>
        <v>0</v>
      </c>
      <c r="BJ666" s="18" t="s">
        <v>80</v>
      </c>
      <c r="BK666" s="193">
        <f>ROUND(I666*H666,2)</f>
        <v>0</v>
      </c>
      <c r="BL666" s="18" t="s">
        <v>239</v>
      </c>
      <c r="BM666" s="192" t="s">
        <v>1072</v>
      </c>
    </row>
    <row r="667" s="15" customFormat="1">
      <c r="A667" s="15"/>
      <c r="B667" s="211"/>
      <c r="C667" s="15"/>
      <c r="D667" s="195" t="s">
        <v>154</v>
      </c>
      <c r="E667" s="212" t="s">
        <v>1</v>
      </c>
      <c r="F667" s="213" t="s">
        <v>278</v>
      </c>
      <c r="G667" s="15"/>
      <c r="H667" s="212" t="s">
        <v>1</v>
      </c>
      <c r="I667" s="214"/>
      <c r="J667" s="15"/>
      <c r="K667" s="15"/>
      <c r="L667" s="211"/>
      <c r="M667" s="215"/>
      <c r="N667" s="216"/>
      <c r="O667" s="216"/>
      <c r="P667" s="216"/>
      <c r="Q667" s="216"/>
      <c r="R667" s="216"/>
      <c r="S667" s="216"/>
      <c r="T667" s="217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12" t="s">
        <v>154</v>
      </c>
      <c r="AU667" s="212" t="s">
        <v>82</v>
      </c>
      <c r="AV667" s="15" t="s">
        <v>80</v>
      </c>
      <c r="AW667" s="15" t="s">
        <v>30</v>
      </c>
      <c r="AX667" s="15" t="s">
        <v>73</v>
      </c>
      <c r="AY667" s="212" t="s">
        <v>146</v>
      </c>
    </row>
    <row r="668" s="13" customFormat="1">
      <c r="A668" s="13"/>
      <c r="B668" s="194"/>
      <c r="C668" s="13"/>
      <c r="D668" s="195" t="s">
        <v>154</v>
      </c>
      <c r="E668" s="196" t="s">
        <v>1</v>
      </c>
      <c r="F668" s="197" t="s">
        <v>286</v>
      </c>
      <c r="G668" s="13"/>
      <c r="H668" s="198">
        <v>102.5</v>
      </c>
      <c r="I668" s="199"/>
      <c r="J668" s="13"/>
      <c r="K668" s="13"/>
      <c r="L668" s="194"/>
      <c r="M668" s="200"/>
      <c r="N668" s="201"/>
      <c r="O668" s="201"/>
      <c r="P668" s="201"/>
      <c r="Q668" s="201"/>
      <c r="R668" s="201"/>
      <c r="S668" s="201"/>
      <c r="T668" s="20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6" t="s">
        <v>154</v>
      </c>
      <c r="AU668" s="196" t="s">
        <v>82</v>
      </c>
      <c r="AV668" s="13" t="s">
        <v>82</v>
      </c>
      <c r="AW668" s="13" t="s">
        <v>30</v>
      </c>
      <c r="AX668" s="13" t="s">
        <v>73</v>
      </c>
      <c r="AY668" s="196" t="s">
        <v>146</v>
      </c>
    </row>
    <row r="669" s="15" customFormat="1">
      <c r="A669" s="15"/>
      <c r="B669" s="211"/>
      <c r="C669" s="15"/>
      <c r="D669" s="195" t="s">
        <v>154</v>
      </c>
      <c r="E669" s="212" t="s">
        <v>1</v>
      </c>
      <c r="F669" s="213" t="s">
        <v>287</v>
      </c>
      <c r="G669" s="15"/>
      <c r="H669" s="212" t="s">
        <v>1</v>
      </c>
      <c r="I669" s="214"/>
      <c r="J669" s="15"/>
      <c r="K669" s="15"/>
      <c r="L669" s="211"/>
      <c r="M669" s="215"/>
      <c r="N669" s="216"/>
      <c r="O669" s="216"/>
      <c r="P669" s="216"/>
      <c r="Q669" s="216"/>
      <c r="R669" s="216"/>
      <c r="S669" s="216"/>
      <c r="T669" s="217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12" t="s">
        <v>154</v>
      </c>
      <c r="AU669" s="212" t="s">
        <v>82</v>
      </c>
      <c r="AV669" s="15" t="s">
        <v>80</v>
      </c>
      <c r="AW669" s="15" t="s">
        <v>30</v>
      </c>
      <c r="AX669" s="15" t="s">
        <v>73</v>
      </c>
      <c r="AY669" s="212" t="s">
        <v>146</v>
      </c>
    </row>
    <row r="670" s="13" customFormat="1">
      <c r="A670" s="13"/>
      <c r="B670" s="194"/>
      <c r="C670" s="13"/>
      <c r="D670" s="195" t="s">
        <v>154</v>
      </c>
      <c r="E670" s="196" t="s">
        <v>1</v>
      </c>
      <c r="F670" s="197" t="s">
        <v>288</v>
      </c>
      <c r="G670" s="13"/>
      <c r="H670" s="198">
        <v>135.40000000000001</v>
      </c>
      <c r="I670" s="199"/>
      <c r="J670" s="13"/>
      <c r="K670" s="13"/>
      <c r="L670" s="194"/>
      <c r="M670" s="200"/>
      <c r="N670" s="201"/>
      <c r="O670" s="201"/>
      <c r="P670" s="201"/>
      <c r="Q670" s="201"/>
      <c r="R670" s="201"/>
      <c r="S670" s="201"/>
      <c r="T670" s="20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6" t="s">
        <v>154</v>
      </c>
      <c r="AU670" s="196" t="s">
        <v>82</v>
      </c>
      <c r="AV670" s="13" t="s">
        <v>82</v>
      </c>
      <c r="AW670" s="13" t="s">
        <v>30</v>
      </c>
      <c r="AX670" s="13" t="s">
        <v>73</v>
      </c>
      <c r="AY670" s="196" t="s">
        <v>146</v>
      </c>
    </row>
    <row r="671" s="15" customFormat="1">
      <c r="A671" s="15"/>
      <c r="B671" s="211"/>
      <c r="C671" s="15"/>
      <c r="D671" s="195" t="s">
        <v>154</v>
      </c>
      <c r="E671" s="212" t="s">
        <v>1</v>
      </c>
      <c r="F671" s="213" t="s">
        <v>280</v>
      </c>
      <c r="G671" s="15"/>
      <c r="H671" s="212" t="s">
        <v>1</v>
      </c>
      <c r="I671" s="214"/>
      <c r="J671" s="15"/>
      <c r="K671" s="15"/>
      <c r="L671" s="211"/>
      <c r="M671" s="215"/>
      <c r="N671" s="216"/>
      <c r="O671" s="216"/>
      <c r="P671" s="216"/>
      <c r="Q671" s="216"/>
      <c r="R671" s="216"/>
      <c r="S671" s="216"/>
      <c r="T671" s="217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12" t="s">
        <v>154</v>
      </c>
      <c r="AU671" s="212" t="s">
        <v>82</v>
      </c>
      <c r="AV671" s="15" t="s">
        <v>80</v>
      </c>
      <c r="AW671" s="15" t="s">
        <v>30</v>
      </c>
      <c r="AX671" s="15" t="s">
        <v>73</v>
      </c>
      <c r="AY671" s="212" t="s">
        <v>146</v>
      </c>
    </row>
    <row r="672" s="13" customFormat="1">
      <c r="A672" s="13"/>
      <c r="B672" s="194"/>
      <c r="C672" s="13"/>
      <c r="D672" s="195" t="s">
        <v>154</v>
      </c>
      <c r="E672" s="196" t="s">
        <v>1</v>
      </c>
      <c r="F672" s="197" t="s">
        <v>289</v>
      </c>
      <c r="G672" s="13"/>
      <c r="H672" s="198">
        <v>21.800000000000001</v>
      </c>
      <c r="I672" s="199"/>
      <c r="J672" s="13"/>
      <c r="K672" s="13"/>
      <c r="L672" s="194"/>
      <c r="M672" s="200"/>
      <c r="N672" s="201"/>
      <c r="O672" s="201"/>
      <c r="P672" s="201"/>
      <c r="Q672" s="201"/>
      <c r="R672" s="201"/>
      <c r="S672" s="201"/>
      <c r="T672" s="20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96" t="s">
        <v>154</v>
      </c>
      <c r="AU672" s="196" t="s">
        <v>82</v>
      </c>
      <c r="AV672" s="13" t="s">
        <v>82</v>
      </c>
      <c r="AW672" s="13" t="s">
        <v>30</v>
      </c>
      <c r="AX672" s="13" t="s">
        <v>73</v>
      </c>
      <c r="AY672" s="196" t="s">
        <v>146</v>
      </c>
    </row>
    <row r="673" s="15" customFormat="1">
      <c r="A673" s="15"/>
      <c r="B673" s="211"/>
      <c r="C673" s="15"/>
      <c r="D673" s="195" t="s">
        <v>154</v>
      </c>
      <c r="E673" s="212" t="s">
        <v>1</v>
      </c>
      <c r="F673" s="213" t="s">
        <v>290</v>
      </c>
      <c r="G673" s="15"/>
      <c r="H673" s="212" t="s">
        <v>1</v>
      </c>
      <c r="I673" s="214"/>
      <c r="J673" s="15"/>
      <c r="K673" s="15"/>
      <c r="L673" s="211"/>
      <c r="M673" s="215"/>
      <c r="N673" s="216"/>
      <c r="O673" s="216"/>
      <c r="P673" s="216"/>
      <c r="Q673" s="216"/>
      <c r="R673" s="216"/>
      <c r="S673" s="216"/>
      <c r="T673" s="217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12" t="s">
        <v>154</v>
      </c>
      <c r="AU673" s="212" t="s">
        <v>82</v>
      </c>
      <c r="AV673" s="15" t="s">
        <v>80</v>
      </c>
      <c r="AW673" s="15" t="s">
        <v>30</v>
      </c>
      <c r="AX673" s="15" t="s">
        <v>73</v>
      </c>
      <c r="AY673" s="212" t="s">
        <v>146</v>
      </c>
    </row>
    <row r="674" s="13" customFormat="1">
      <c r="A674" s="13"/>
      <c r="B674" s="194"/>
      <c r="C674" s="13"/>
      <c r="D674" s="195" t="s">
        <v>154</v>
      </c>
      <c r="E674" s="196" t="s">
        <v>1</v>
      </c>
      <c r="F674" s="197" t="s">
        <v>291</v>
      </c>
      <c r="G674" s="13"/>
      <c r="H674" s="198">
        <v>32.200000000000003</v>
      </c>
      <c r="I674" s="199"/>
      <c r="J674" s="13"/>
      <c r="K674" s="13"/>
      <c r="L674" s="194"/>
      <c r="M674" s="200"/>
      <c r="N674" s="201"/>
      <c r="O674" s="201"/>
      <c r="P674" s="201"/>
      <c r="Q674" s="201"/>
      <c r="R674" s="201"/>
      <c r="S674" s="201"/>
      <c r="T674" s="20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6" t="s">
        <v>154</v>
      </c>
      <c r="AU674" s="196" t="s">
        <v>82</v>
      </c>
      <c r="AV674" s="13" t="s">
        <v>82</v>
      </c>
      <c r="AW674" s="13" t="s">
        <v>30</v>
      </c>
      <c r="AX674" s="13" t="s">
        <v>73</v>
      </c>
      <c r="AY674" s="196" t="s">
        <v>146</v>
      </c>
    </row>
    <row r="675" s="14" customFormat="1">
      <c r="A675" s="14"/>
      <c r="B675" s="203"/>
      <c r="C675" s="14"/>
      <c r="D675" s="195" t="s">
        <v>154</v>
      </c>
      <c r="E675" s="204" t="s">
        <v>1</v>
      </c>
      <c r="F675" s="205" t="s">
        <v>167</v>
      </c>
      <c r="G675" s="14"/>
      <c r="H675" s="206">
        <v>291.89999999999998</v>
      </c>
      <c r="I675" s="207"/>
      <c r="J675" s="14"/>
      <c r="K675" s="14"/>
      <c r="L675" s="203"/>
      <c r="M675" s="208"/>
      <c r="N675" s="209"/>
      <c r="O675" s="209"/>
      <c r="P675" s="209"/>
      <c r="Q675" s="209"/>
      <c r="R675" s="209"/>
      <c r="S675" s="209"/>
      <c r="T675" s="21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04" t="s">
        <v>154</v>
      </c>
      <c r="AU675" s="204" t="s">
        <v>82</v>
      </c>
      <c r="AV675" s="14" t="s">
        <v>152</v>
      </c>
      <c r="AW675" s="14" t="s">
        <v>30</v>
      </c>
      <c r="AX675" s="14" t="s">
        <v>80</v>
      </c>
      <c r="AY675" s="204" t="s">
        <v>146</v>
      </c>
    </row>
    <row r="676" s="2" customFormat="1" ht="33" customHeight="1">
      <c r="A676" s="37"/>
      <c r="B676" s="179"/>
      <c r="C676" s="180" t="s">
        <v>1073</v>
      </c>
      <c r="D676" s="180" t="s">
        <v>148</v>
      </c>
      <c r="E676" s="181" t="s">
        <v>1074</v>
      </c>
      <c r="F676" s="182" t="s">
        <v>1075</v>
      </c>
      <c r="G676" s="183" t="s">
        <v>151</v>
      </c>
      <c r="H676" s="184">
        <v>291.89999999999998</v>
      </c>
      <c r="I676" s="185"/>
      <c r="J676" s="186">
        <f>ROUND(I676*H676,2)</f>
        <v>0</v>
      </c>
      <c r="K676" s="187"/>
      <c r="L676" s="38"/>
      <c r="M676" s="188" t="s">
        <v>1</v>
      </c>
      <c r="N676" s="189" t="s">
        <v>38</v>
      </c>
      <c r="O676" s="76"/>
      <c r="P676" s="190">
        <f>O676*H676</f>
        <v>0</v>
      </c>
      <c r="Q676" s="190">
        <v>0.0045500000000000002</v>
      </c>
      <c r="R676" s="190">
        <f>Q676*H676</f>
        <v>1.3281449999999999</v>
      </c>
      <c r="S676" s="190">
        <v>0</v>
      </c>
      <c r="T676" s="191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92" t="s">
        <v>239</v>
      </c>
      <c r="AT676" s="192" t="s">
        <v>148</v>
      </c>
      <c r="AU676" s="192" t="s">
        <v>82</v>
      </c>
      <c r="AY676" s="18" t="s">
        <v>146</v>
      </c>
      <c r="BE676" s="193">
        <f>IF(N676="základní",J676,0)</f>
        <v>0</v>
      </c>
      <c r="BF676" s="193">
        <f>IF(N676="snížená",J676,0)</f>
        <v>0</v>
      </c>
      <c r="BG676" s="193">
        <f>IF(N676="zákl. přenesená",J676,0)</f>
        <v>0</v>
      </c>
      <c r="BH676" s="193">
        <f>IF(N676="sníž. přenesená",J676,0)</f>
        <v>0</v>
      </c>
      <c r="BI676" s="193">
        <f>IF(N676="nulová",J676,0)</f>
        <v>0</v>
      </c>
      <c r="BJ676" s="18" t="s">
        <v>80</v>
      </c>
      <c r="BK676" s="193">
        <f>ROUND(I676*H676,2)</f>
        <v>0</v>
      </c>
      <c r="BL676" s="18" t="s">
        <v>239</v>
      </c>
      <c r="BM676" s="192" t="s">
        <v>1076</v>
      </c>
    </row>
    <row r="677" s="15" customFormat="1">
      <c r="A677" s="15"/>
      <c r="B677" s="211"/>
      <c r="C677" s="15"/>
      <c r="D677" s="195" t="s">
        <v>154</v>
      </c>
      <c r="E677" s="212" t="s">
        <v>1</v>
      </c>
      <c r="F677" s="213" t="s">
        <v>278</v>
      </c>
      <c r="G677" s="15"/>
      <c r="H677" s="212" t="s">
        <v>1</v>
      </c>
      <c r="I677" s="214"/>
      <c r="J677" s="15"/>
      <c r="K677" s="15"/>
      <c r="L677" s="211"/>
      <c r="M677" s="215"/>
      <c r="N677" s="216"/>
      <c r="O677" s="216"/>
      <c r="P677" s="216"/>
      <c r="Q677" s="216"/>
      <c r="R677" s="216"/>
      <c r="S677" s="216"/>
      <c r="T677" s="217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12" t="s">
        <v>154</v>
      </c>
      <c r="AU677" s="212" t="s">
        <v>82</v>
      </c>
      <c r="AV677" s="15" t="s">
        <v>80</v>
      </c>
      <c r="AW677" s="15" t="s">
        <v>30</v>
      </c>
      <c r="AX677" s="15" t="s">
        <v>73</v>
      </c>
      <c r="AY677" s="212" t="s">
        <v>146</v>
      </c>
    </row>
    <row r="678" s="13" customFormat="1">
      <c r="A678" s="13"/>
      <c r="B678" s="194"/>
      <c r="C678" s="13"/>
      <c r="D678" s="195" t="s">
        <v>154</v>
      </c>
      <c r="E678" s="196" t="s">
        <v>1</v>
      </c>
      <c r="F678" s="197" t="s">
        <v>286</v>
      </c>
      <c r="G678" s="13"/>
      <c r="H678" s="198">
        <v>102.5</v>
      </c>
      <c r="I678" s="199"/>
      <c r="J678" s="13"/>
      <c r="K678" s="13"/>
      <c r="L678" s="194"/>
      <c r="M678" s="200"/>
      <c r="N678" s="201"/>
      <c r="O678" s="201"/>
      <c r="P678" s="201"/>
      <c r="Q678" s="201"/>
      <c r="R678" s="201"/>
      <c r="S678" s="201"/>
      <c r="T678" s="20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96" t="s">
        <v>154</v>
      </c>
      <c r="AU678" s="196" t="s">
        <v>82</v>
      </c>
      <c r="AV678" s="13" t="s">
        <v>82</v>
      </c>
      <c r="AW678" s="13" t="s">
        <v>30</v>
      </c>
      <c r="AX678" s="13" t="s">
        <v>73</v>
      </c>
      <c r="AY678" s="196" t="s">
        <v>146</v>
      </c>
    </row>
    <row r="679" s="15" customFormat="1">
      <c r="A679" s="15"/>
      <c r="B679" s="211"/>
      <c r="C679" s="15"/>
      <c r="D679" s="195" t="s">
        <v>154</v>
      </c>
      <c r="E679" s="212" t="s">
        <v>1</v>
      </c>
      <c r="F679" s="213" t="s">
        <v>287</v>
      </c>
      <c r="G679" s="15"/>
      <c r="H679" s="212" t="s">
        <v>1</v>
      </c>
      <c r="I679" s="214"/>
      <c r="J679" s="15"/>
      <c r="K679" s="15"/>
      <c r="L679" s="211"/>
      <c r="M679" s="215"/>
      <c r="N679" s="216"/>
      <c r="O679" s="216"/>
      <c r="P679" s="216"/>
      <c r="Q679" s="216"/>
      <c r="R679" s="216"/>
      <c r="S679" s="216"/>
      <c r="T679" s="217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12" t="s">
        <v>154</v>
      </c>
      <c r="AU679" s="212" t="s">
        <v>82</v>
      </c>
      <c r="AV679" s="15" t="s">
        <v>80</v>
      </c>
      <c r="AW679" s="15" t="s">
        <v>30</v>
      </c>
      <c r="AX679" s="15" t="s">
        <v>73</v>
      </c>
      <c r="AY679" s="212" t="s">
        <v>146</v>
      </c>
    </row>
    <row r="680" s="13" customFormat="1">
      <c r="A680" s="13"/>
      <c r="B680" s="194"/>
      <c r="C680" s="13"/>
      <c r="D680" s="195" t="s">
        <v>154</v>
      </c>
      <c r="E680" s="196" t="s">
        <v>1</v>
      </c>
      <c r="F680" s="197" t="s">
        <v>288</v>
      </c>
      <c r="G680" s="13"/>
      <c r="H680" s="198">
        <v>135.40000000000001</v>
      </c>
      <c r="I680" s="199"/>
      <c r="J680" s="13"/>
      <c r="K680" s="13"/>
      <c r="L680" s="194"/>
      <c r="M680" s="200"/>
      <c r="N680" s="201"/>
      <c r="O680" s="201"/>
      <c r="P680" s="201"/>
      <c r="Q680" s="201"/>
      <c r="R680" s="201"/>
      <c r="S680" s="201"/>
      <c r="T680" s="20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96" t="s">
        <v>154</v>
      </c>
      <c r="AU680" s="196" t="s">
        <v>82</v>
      </c>
      <c r="AV680" s="13" t="s">
        <v>82</v>
      </c>
      <c r="AW680" s="13" t="s">
        <v>30</v>
      </c>
      <c r="AX680" s="13" t="s">
        <v>73</v>
      </c>
      <c r="AY680" s="196" t="s">
        <v>146</v>
      </c>
    </row>
    <row r="681" s="15" customFormat="1">
      <c r="A681" s="15"/>
      <c r="B681" s="211"/>
      <c r="C681" s="15"/>
      <c r="D681" s="195" t="s">
        <v>154</v>
      </c>
      <c r="E681" s="212" t="s">
        <v>1</v>
      </c>
      <c r="F681" s="213" t="s">
        <v>280</v>
      </c>
      <c r="G681" s="15"/>
      <c r="H681" s="212" t="s">
        <v>1</v>
      </c>
      <c r="I681" s="214"/>
      <c r="J681" s="15"/>
      <c r="K681" s="15"/>
      <c r="L681" s="211"/>
      <c r="M681" s="215"/>
      <c r="N681" s="216"/>
      <c r="O681" s="216"/>
      <c r="P681" s="216"/>
      <c r="Q681" s="216"/>
      <c r="R681" s="216"/>
      <c r="S681" s="216"/>
      <c r="T681" s="217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12" t="s">
        <v>154</v>
      </c>
      <c r="AU681" s="212" t="s">
        <v>82</v>
      </c>
      <c r="AV681" s="15" t="s">
        <v>80</v>
      </c>
      <c r="AW681" s="15" t="s">
        <v>30</v>
      </c>
      <c r="AX681" s="15" t="s">
        <v>73</v>
      </c>
      <c r="AY681" s="212" t="s">
        <v>146</v>
      </c>
    </row>
    <row r="682" s="13" customFormat="1">
      <c r="A682" s="13"/>
      <c r="B682" s="194"/>
      <c r="C682" s="13"/>
      <c r="D682" s="195" t="s">
        <v>154</v>
      </c>
      <c r="E682" s="196" t="s">
        <v>1</v>
      </c>
      <c r="F682" s="197" t="s">
        <v>289</v>
      </c>
      <c r="G682" s="13"/>
      <c r="H682" s="198">
        <v>21.800000000000001</v>
      </c>
      <c r="I682" s="199"/>
      <c r="J682" s="13"/>
      <c r="K682" s="13"/>
      <c r="L682" s="194"/>
      <c r="M682" s="200"/>
      <c r="N682" s="201"/>
      <c r="O682" s="201"/>
      <c r="P682" s="201"/>
      <c r="Q682" s="201"/>
      <c r="R682" s="201"/>
      <c r="S682" s="201"/>
      <c r="T682" s="20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96" t="s">
        <v>154</v>
      </c>
      <c r="AU682" s="196" t="s">
        <v>82</v>
      </c>
      <c r="AV682" s="13" t="s">
        <v>82</v>
      </c>
      <c r="AW682" s="13" t="s">
        <v>30</v>
      </c>
      <c r="AX682" s="13" t="s">
        <v>73</v>
      </c>
      <c r="AY682" s="196" t="s">
        <v>146</v>
      </c>
    </row>
    <row r="683" s="15" customFormat="1">
      <c r="A683" s="15"/>
      <c r="B683" s="211"/>
      <c r="C683" s="15"/>
      <c r="D683" s="195" t="s">
        <v>154</v>
      </c>
      <c r="E683" s="212" t="s">
        <v>1</v>
      </c>
      <c r="F683" s="213" t="s">
        <v>290</v>
      </c>
      <c r="G683" s="15"/>
      <c r="H683" s="212" t="s">
        <v>1</v>
      </c>
      <c r="I683" s="214"/>
      <c r="J683" s="15"/>
      <c r="K683" s="15"/>
      <c r="L683" s="211"/>
      <c r="M683" s="215"/>
      <c r="N683" s="216"/>
      <c r="O683" s="216"/>
      <c r="P683" s="216"/>
      <c r="Q683" s="216"/>
      <c r="R683" s="216"/>
      <c r="S683" s="216"/>
      <c r="T683" s="217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12" t="s">
        <v>154</v>
      </c>
      <c r="AU683" s="212" t="s">
        <v>82</v>
      </c>
      <c r="AV683" s="15" t="s">
        <v>80</v>
      </c>
      <c r="AW683" s="15" t="s">
        <v>30</v>
      </c>
      <c r="AX683" s="15" t="s">
        <v>73</v>
      </c>
      <c r="AY683" s="212" t="s">
        <v>146</v>
      </c>
    </row>
    <row r="684" s="13" customFormat="1">
      <c r="A684" s="13"/>
      <c r="B684" s="194"/>
      <c r="C684" s="13"/>
      <c r="D684" s="195" t="s">
        <v>154</v>
      </c>
      <c r="E684" s="196" t="s">
        <v>1</v>
      </c>
      <c r="F684" s="197" t="s">
        <v>291</v>
      </c>
      <c r="G684" s="13"/>
      <c r="H684" s="198">
        <v>32.200000000000003</v>
      </c>
      <c r="I684" s="199"/>
      <c r="J684" s="13"/>
      <c r="K684" s="13"/>
      <c r="L684" s="194"/>
      <c r="M684" s="200"/>
      <c r="N684" s="201"/>
      <c r="O684" s="201"/>
      <c r="P684" s="201"/>
      <c r="Q684" s="201"/>
      <c r="R684" s="201"/>
      <c r="S684" s="201"/>
      <c r="T684" s="20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196" t="s">
        <v>154</v>
      </c>
      <c r="AU684" s="196" t="s">
        <v>82</v>
      </c>
      <c r="AV684" s="13" t="s">
        <v>82</v>
      </c>
      <c r="AW684" s="13" t="s">
        <v>30</v>
      </c>
      <c r="AX684" s="13" t="s">
        <v>73</v>
      </c>
      <c r="AY684" s="196" t="s">
        <v>146</v>
      </c>
    </row>
    <row r="685" s="14" customFormat="1">
      <c r="A685" s="14"/>
      <c r="B685" s="203"/>
      <c r="C685" s="14"/>
      <c r="D685" s="195" t="s">
        <v>154</v>
      </c>
      <c r="E685" s="204" t="s">
        <v>1</v>
      </c>
      <c r="F685" s="205" t="s">
        <v>167</v>
      </c>
      <c r="G685" s="14"/>
      <c r="H685" s="206">
        <v>291.89999999999998</v>
      </c>
      <c r="I685" s="207"/>
      <c r="J685" s="14"/>
      <c r="K685" s="14"/>
      <c r="L685" s="203"/>
      <c r="M685" s="208"/>
      <c r="N685" s="209"/>
      <c r="O685" s="209"/>
      <c r="P685" s="209"/>
      <c r="Q685" s="209"/>
      <c r="R685" s="209"/>
      <c r="S685" s="209"/>
      <c r="T685" s="210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04" t="s">
        <v>154</v>
      </c>
      <c r="AU685" s="204" t="s">
        <v>82</v>
      </c>
      <c r="AV685" s="14" t="s">
        <v>152</v>
      </c>
      <c r="AW685" s="14" t="s">
        <v>30</v>
      </c>
      <c r="AX685" s="14" t="s">
        <v>80</v>
      </c>
      <c r="AY685" s="204" t="s">
        <v>146</v>
      </c>
    </row>
    <row r="686" s="2" customFormat="1" ht="24.15" customHeight="1">
      <c r="A686" s="37"/>
      <c r="B686" s="179"/>
      <c r="C686" s="180" t="s">
        <v>1077</v>
      </c>
      <c r="D686" s="180" t="s">
        <v>148</v>
      </c>
      <c r="E686" s="181" t="s">
        <v>1078</v>
      </c>
      <c r="F686" s="182" t="s">
        <v>1079</v>
      </c>
      <c r="G686" s="183" t="s">
        <v>151</v>
      </c>
      <c r="H686" s="184">
        <v>131.51400000000001</v>
      </c>
      <c r="I686" s="185"/>
      <c r="J686" s="186">
        <f>ROUND(I686*H686,2)</f>
        <v>0</v>
      </c>
      <c r="K686" s="187"/>
      <c r="L686" s="38"/>
      <c r="M686" s="188" t="s">
        <v>1</v>
      </c>
      <c r="N686" s="189" t="s">
        <v>38</v>
      </c>
      <c r="O686" s="76"/>
      <c r="P686" s="190">
        <f>O686*H686</f>
        <v>0</v>
      </c>
      <c r="Q686" s="190">
        <v>0</v>
      </c>
      <c r="R686" s="190">
        <f>Q686*H686</f>
        <v>0</v>
      </c>
      <c r="S686" s="190">
        <v>0.0025000000000000001</v>
      </c>
      <c r="T686" s="191">
        <f>S686*H686</f>
        <v>0.32878500000000005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192" t="s">
        <v>239</v>
      </c>
      <c r="AT686" s="192" t="s">
        <v>148</v>
      </c>
      <c r="AU686" s="192" t="s">
        <v>82</v>
      </c>
      <c r="AY686" s="18" t="s">
        <v>146</v>
      </c>
      <c r="BE686" s="193">
        <f>IF(N686="základní",J686,0)</f>
        <v>0</v>
      </c>
      <c r="BF686" s="193">
        <f>IF(N686="snížená",J686,0)</f>
        <v>0</v>
      </c>
      <c r="BG686" s="193">
        <f>IF(N686="zákl. přenesená",J686,0)</f>
        <v>0</v>
      </c>
      <c r="BH686" s="193">
        <f>IF(N686="sníž. přenesená",J686,0)</f>
        <v>0</v>
      </c>
      <c r="BI686" s="193">
        <f>IF(N686="nulová",J686,0)</f>
        <v>0</v>
      </c>
      <c r="BJ686" s="18" t="s">
        <v>80</v>
      </c>
      <c r="BK686" s="193">
        <f>ROUND(I686*H686,2)</f>
        <v>0</v>
      </c>
      <c r="BL686" s="18" t="s">
        <v>239</v>
      </c>
      <c r="BM686" s="192" t="s">
        <v>1080</v>
      </c>
    </row>
    <row r="687" s="15" customFormat="1">
      <c r="A687" s="15"/>
      <c r="B687" s="211"/>
      <c r="C687" s="15"/>
      <c r="D687" s="195" t="s">
        <v>154</v>
      </c>
      <c r="E687" s="212" t="s">
        <v>1</v>
      </c>
      <c r="F687" s="213" t="s">
        <v>1081</v>
      </c>
      <c r="G687" s="15"/>
      <c r="H687" s="212" t="s">
        <v>1</v>
      </c>
      <c r="I687" s="214"/>
      <c r="J687" s="15"/>
      <c r="K687" s="15"/>
      <c r="L687" s="211"/>
      <c r="M687" s="215"/>
      <c r="N687" s="216"/>
      <c r="O687" s="216"/>
      <c r="P687" s="216"/>
      <c r="Q687" s="216"/>
      <c r="R687" s="216"/>
      <c r="S687" s="216"/>
      <c r="T687" s="217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12" t="s">
        <v>154</v>
      </c>
      <c r="AU687" s="212" t="s">
        <v>82</v>
      </c>
      <c r="AV687" s="15" t="s">
        <v>80</v>
      </c>
      <c r="AW687" s="15" t="s">
        <v>30</v>
      </c>
      <c r="AX687" s="15" t="s">
        <v>73</v>
      </c>
      <c r="AY687" s="212" t="s">
        <v>146</v>
      </c>
    </row>
    <row r="688" s="13" customFormat="1">
      <c r="A688" s="13"/>
      <c r="B688" s="194"/>
      <c r="C688" s="13"/>
      <c r="D688" s="195" t="s">
        <v>154</v>
      </c>
      <c r="E688" s="196" t="s">
        <v>1</v>
      </c>
      <c r="F688" s="197" t="s">
        <v>1082</v>
      </c>
      <c r="G688" s="13"/>
      <c r="H688" s="198">
        <v>122.298</v>
      </c>
      <c r="I688" s="199"/>
      <c r="J688" s="13"/>
      <c r="K688" s="13"/>
      <c r="L688" s="194"/>
      <c r="M688" s="200"/>
      <c r="N688" s="201"/>
      <c r="O688" s="201"/>
      <c r="P688" s="201"/>
      <c r="Q688" s="201"/>
      <c r="R688" s="201"/>
      <c r="S688" s="201"/>
      <c r="T688" s="20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96" t="s">
        <v>154</v>
      </c>
      <c r="AU688" s="196" t="s">
        <v>82</v>
      </c>
      <c r="AV688" s="13" t="s">
        <v>82</v>
      </c>
      <c r="AW688" s="13" t="s">
        <v>30</v>
      </c>
      <c r="AX688" s="13" t="s">
        <v>73</v>
      </c>
      <c r="AY688" s="196" t="s">
        <v>146</v>
      </c>
    </row>
    <row r="689" s="15" customFormat="1">
      <c r="A689" s="15"/>
      <c r="B689" s="211"/>
      <c r="C689" s="15"/>
      <c r="D689" s="195" t="s">
        <v>154</v>
      </c>
      <c r="E689" s="212" t="s">
        <v>1</v>
      </c>
      <c r="F689" s="213" t="s">
        <v>1083</v>
      </c>
      <c r="G689" s="15"/>
      <c r="H689" s="212" t="s">
        <v>1</v>
      </c>
      <c r="I689" s="214"/>
      <c r="J689" s="15"/>
      <c r="K689" s="15"/>
      <c r="L689" s="211"/>
      <c r="M689" s="215"/>
      <c r="N689" s="216"/>
      <c r="O689" s="216"/>
      <c r="P689" s="216"/>
      <c r="Q689" s="216"/>
      <c r="R689" s="216"/>
      <c r="S689" s="216"/>
      <c r="T689" s="217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12" t="s">
        <v>154</v>
      </c>
      <c r="AU689" s="212" t="s">
        <v>82</v>
      </c>
      <c r="AV689" s="15" t="s">
        <v>80</v>
      </c>
      <c r="AW689" s="15" t="s">
        <v>30</v>
      </c>
      <c r="AX689" s="15" t="s">
        <v>73</v>
      </c>
      <c r="AY689" s="212" t="s">
        <v>146</v>
      </c>
    </row>
    <row r="690" s="13" customFormat="1">
      <c r="A690" s="13"/>
      <c r="B690" s="194"/>
      <c r="C690" s="13"/>
      <c r="D690" s="195" t="s">
        <v>154</v>
      </c>
      <c r="E690" s="196" t="s">
        <v>1</v>
      </c>
      <c r="F690" s="197" t="s">
        <v>1084</v>
      </c>
      <c r="G690" s="13"/>
      <c r="H690" s="198">
        <v>9.2159999999999993</v>
      </c>
      <c r="I690" s="199"/>
      <c r="J690" s="13"/>
      <c r="K690" s="13"/>
      <c r="L690" s="194"/>
      <c r="M690" s="200"/>
      <c r="N690" s="201"/>
      <c r="O690" s="201"/>
      <c r="P690" s="201"/>
      <c r="Q690" s="201"/>
      <c r="R690" s="201"/>
      <c r="S690" s="201"/>
      <c r="T690" s="20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96" t="s">
        <v>154</v>
      </c>
      <c r="AU690" s="196" t="s">
        <v>82</v>
      </c>
      <c r="AV690" s="13" t="s">
        <v>82</v>
      </c>
      <c r="AW690" s="13" t="s">
        <v>30</v>
      </c>
      <c r="AX690" s="13" t="s">
        <v>73</v>
      </c>
      <c r="AY690" s="196" t="s">
        <v>146</v>
      </c>
    </row>
    <row r="691" s="14" customFormat="1">
      <c r="A691" s="14"/>
      <c r="B691" s="203"/>
      <c r="C691" s="14"/>
      <c r="D691" s="195" t="s">
        <v>154</v>
      </c>
      <c r="E691" s="204" t="s">
        <v>1</v>
      </c>
      <c r="F691" s="205" t="s">
        <v>167</v>
      </c>
      <c r="G691" s="14"/>
      <c r="H691" s="206">
        <v>131.51400000000001</v>
      </c>
      <c r="I691" s="207"/>
      <c r="J691" s="14"/>
      <c r="K691" s="14"/>
      <c r="L691" s="203"/>
      <c r="M691" s="208"/>
      <c r="N691" s="209"/>
      <c r="O691" s="209"/>
      <c r="P691" s="209"/>
      <c r="Q691" s="209"/>
      <c r="R691" s="209"/>
      <c r="S691" s="209"/>
      <c r="T691" s="21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04" t="s">
        <v>154</v>
      </c>
      <c r="AU691" s="204" t="s">
        <v>82</v>
      </c>
      <c r="AV691" s="14" t="s">
        <v>152</v>
      </c>
      <c r="AW691" s="14" t="s">
        <v>30</v>
      </c>
      <c r="AX691" s="14" t="s">
        <v>80</v>
      </c>
      <c r="AY691" s="204" t="s">
        <v>146</v>
      </c>
    </row>
    <row r="692" s="2" customFormat="1" ht="24.15" customHeight="1">
      <c r="A692" s="37"/>
      <c r="B692" s="179"/>
      <c r="C692" s="180" t="s">
        <v>1085</v>
      </c>
      <c r="D692" s="180" t="s">
        <v>148</v>
      </c>
      <c r="E692" s="181" t="s">
        <v>1086</v>
      </c>
      <c r="F692" s="182" t="s">
        <v>1087</v>
      </c>
      <c r="G692" s="183" t="s">
        <v>151</v>
      </c>
      <c r="H692" s="184">
        <v>237.90000000000001</v>
      </c>
      <c r="I692" s="185"/>
      <c r="J692" s="186">
        <f>ROUND(I692*H692,2)</f>
        <v>0</v>
      </c>
      <c r="K692" s="187"/>
      <c r="L692" s="38"/>
      <c r="M692" s="188" t="s">
        <v>1</v>
      </c>
      <c r="N692" s="189" t="s">
        <v>38</v>
      </c>
      <c r="O692" s="76"/>
      <c r="P692" s="190">
        <f>O692*H692</f>
        <v>0</v>
      </c>
      <c r="Q692" s="190">
        <v>0.00050000000000000001</v>
      </c>
      <c r="R692" s="190">
        <f>Q692*H692</f>
        <v>0.11895</v>
      </c>
      <c r="S692" s="190">
        <v>0</v>
      </c>
      <c r="T692" s="191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192" t="s">
        <v>239</v>
      </c>
      <c r="AT692" s="192" t="s">
        <v>148</v>
      </c>
      <c r="AU692" s="192" t="s">
        <v>82</v>
      </c>
      <c r="AY692" s="18" t="s">
        <v>146</v>
      </c>
      <c r="BE692" s="193">
        <f>IF(N692="základní",J692,0)</f>
        <v>0</v>
      </c>
      <c r="BF692" s="193">
        <f>IF(N692="snížená",J692,0)</f>
        <v>0</v>
      </c>
      <c r="BG692" s="193">
        <f>IF(N692="zákl. přenesená",J692,0)</f>
        <v>0</v>
      </c>
      <c r="BH692" s="193">
        <f>IF(N692="sníž. přenesená",J692,0)</f>
        <v>0</v>
      </c>
      <c r="BI692" s="193">
        <f>IF(N692="nulová",J692,0)</f>
        <v>0</v>
      </c>
      <c r="BJ692" s="18" t="s">
        <v>80</v>
      </c>
      <c r="BK692" s="193">
        <f>ROUND(I692*H692,2)</f>
        <v>0</v>
      </c>
      <c r="BL692" s="18" t="s">
        <v>239</v>
      </c>
      <c r="BM692" s="192" t="s">
        <v>1088</v>
      </c>
    </row>
    <row r="693" s="15" customFormat="1">
      <c r="A693" s="15"/>
      <c r="B693" s="211"/>
      <c r="C693" s="15"/>
      <c r="D693" s="195" t="s">
        <v>154</v>
      </c>
      <c r="E693" s="212" t="s">
        <v>1</v>
      </c>
      <c r="F693" s="213" t="s">
        <v>278</v>
      </c>
      <c r="G693" s="15"/>
      <c r="H693" s="212" t="s">
        <v>1</v>
      </c>
      <c r="I693" s="214"/>
      <c r="J693" s="15"/>
      <c r="K693" s="15"/>
      <c r="L693" s="211"/>
      <c r="M693" s="215"/>
      <c r="N693" s="216"/>
      <c r="O693" s="216"/>
      <c r="P693" s="216"/>
      <c r="Q693" s="216"/>
      <c r="R693" s="216"/>
      <c r="S693" s="216"/>
      <c r="T693" s="217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12" t="s">
        <v>154</v>
      </c>
      <c r="AU693" s="212" t="s">
        <v>82</v>
      </c>
      <c r="AV693" s="15" t="s">
        <v>80</v>
      </c>
      <c r="AW693" s="15" t="s">
        <v>30</v>
      </c>
      <c r="AX693" s="15" t="s">
        <v>73</v>
      </c>
      <c r="AY693" s="212" t="s">
        <v>146</v>
      </c>
    </row>
    <row r="694" s="13" customFormat="1">
      <c r="A694" s="13"/>
      <c r="B694" s="194"/>
      <c r="C694" s="13"/>
      <c r="D694" s="195" t="s">
        <v>154</v>
      </c>
      <c r="E694" s="196" t="s">
        <v>1</v>
      </c>
      <c r="F694" s="197" t="s">
        <v>286</v>
      </c>
      <c r="G694" s="13"/>
      <c r="H694" s="198">
        <v>102.5</v>
      </c>
      <c r="I694" s="199"/>
      <c r="J694" s="13"/>
      <c r="K694" s="13"/>
      <c r="L694" s="194"/>
      <c r="M694" s="200"/>
      <c r="N694" s="201"/>
      <c r="O694" s="201"/>
      <c r="P694" s="201"/>
      <c r="Q694" s="201"/>
      <c r="R694" s="201"/>
      <c r="S694" s="201"/>
      <c r="T694" s="20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96" t="s">
        <v>154</v>
      </c>
      <c r="AU694" s="196" t="s">
        <v>82</v>
      </c>
      <c r="AV694" s="13" t="s">
        <v>82</v>
      </c>
      <c r="AW694" s="13" t="s">
        <v>30</v>
      </c>
      <c r="AX694" s="13" t="s">
        <v>73</v>
      </c>
      <c r="AY694" s="196" t="s">
        <v>146</v>
      </c>
    </row>
    <row r="695" s="15" customFormat="1">
      <c r="A695" s="15"/>
      <c r="B695" s="211"/>
      <c r="C695" s="15"/>
      <c r="D695" s="195" t="s">
        <v>154</v>
      </c>
      <c r="E695" s="212" t="s">
        <v>1</v>
      </c>
      <c r="F695" s="213" t="s">
        <v>287</v>
      </c>
      <c r="G695" s="15"/>
      <c r="H695" s="212" t="s">
        <v>1</v>
      </c>
      <c r="I695" s="214"/>
      <c r="J695" s="15"/>
      <c r="K695" s="15"/>
      <c r="L695" s="211"/>
      <c r="M695" s="215"/>
      <c r="N695" s="216"/>
      <c r="O695" s="216"/>
      <c r="P695" s="216"/>
      <c r="Q695" s="216"/>
      <c r="R695" s="216"/>
      <c r="S695" s="216"/>
      <c r="T695" s="217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12" t="s">
        <v>154</v>
      </c>
      <c r="AU695" s="212" t="s">
        <v>82</v>
      </c>
      <c r="AV695" s="15" t="s">
        <v>80</v>
      </c>
      <c r="AW695" s="15" t="s">
        <v>30</v>
      </c>
      <c r="AX695" s="15" t="s">
        <v>73</v>
      </c>
      <c r="AY695" s="212" t="s">
        <v>146</v>
      </c>
    </row>
    <row r="696" s="13" customFormat="1">
      <c r="A696" s="13"/>
      <c r="B696" s="194"/>
      <c r="C696" s="13"/>
      <c r="D696" s="195" t="s">
        <v>154</v>
      </c>
      <c r="E696" s="196" t="s">
        <v>1</v>
      </c>
      <c r="F696" s="197" t="s">
        <v>288</v>
      </c>
      <c r="G696" s="13"/>
      <c r="H696" s="198">
        <v>135.40000000000001</v>
      </c>
      <c r="I696" s="199"/>
      <c r="J696" s="13"/>
      <c r="K696" s="13"/>
      <c r="L696" s="194"/>
      <c r="M696" s="200"/>
      <c r="N696" s="201"/>
      <c r="O696" s="201"/>
      <c r="P696" s="201"/>
      <c r="Q696" s="201"/>
      <c r="R696" s="201"/>
      <c r="S696" s="201"/>
      <c r="T696" s="20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96" t="s">
        <v>154</v>
      </c>
      <c r="AU696" s="196" t="s">
        <v>82</v>
      </c>
      <c r="AV696" s="13" t="s">
        <v>82</v>
      </c>
      <c r="AW696" s="13" t="s">
        <v>30</v>
      </c>
      <c r="AX696" s="13" t="s">
        <v>73</v>
      </c>
      <c r="AY696" s="196" t="s">
        <v>146</v>
      </c>
    </row>
    <row r="697" s="14" customFormat="1">
      <c r="A697" s="14"/>
      <c r="B697" s="203"/>
      <c r="C697" s="14"/>
      <c r="D697" s="195" t="s">
        <v>154</v>
      </c>
      <c r="E697" s="204" t="s">
        <v>1</v>
      </c>
      <c r="F697" s="205" t="s">
        <v>167</v>
      </c>
      <c r="G697" s="14"/>
      <c r="H697" s="206">
        <v>237.90000000000001</v>
      </c>
      <c r="I697" s="207"/>
      <c r="J697" s="14"/>
      <c r="K697" s="14"/>
      <c r="L697" s="203"/>
      <c r="M697" s="208"/>
      <c r="N697" s="209"/>
      <c r="O697" s="209"/>
      <c r="P697" s="209"/>
      <c r="Q697" s="209"/>
      <c r="R697" s="209"/>
      <c r="S697" s="209"/>
      <c r="T697" s="21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04" t="s">
        <v>154</v>
      </c>
      <c r="AU697" s="204" t="s">
        <v>82</v>
      </c>
      <c r="AV697" s="14" t="s">
        <v>152</v>
      </c>
      <c r="AW697" s="14" t="s">
        <v>30</v>
      </c>
      <c r="AX697" s="14" t="s">
        <v>80</v>
      </c>
      <c r="AY697" s="204" t="s">
        <v>146</v>
      </c>
    </row>
    <row r="698" s="2" customFormat="1" ht="16.5" customHeight="1">
      <c r="A698" s="37"/>
      <c r="B698" s="179"/>
      <c r="C698" s="218" t="s">
        <v>1089</v>
      </c>
      <c r="D698" s="218" t="s">
        <v>209</v>
      </c>
      <c r="E698" s="219" t="s">
        <v>1090</v>
      </c>
      <c r="F698" s="220" t="s">
        <v>1091</v>
      </c>
      <c r="G698" s="221" t="s">
        <v>151</v>
      </c>
      <c r="H698" s="222">
        <v>261.69</v>
      </c>
      <c r="I698" s="223"/>
      <c r="J698" s="224">
        <f>ROUND(I698*H698,2)</f>
        <v>0</v>
      </c>
      <c r="K698" s="225"/>
      <c r="L698" s="226"/>
      <c r="M698" s="227" t="s">
        <v>1</v>
      </c>
      <c r="N698" s="228" t="s">
        <v>38</v>
      </c>
      <c r="O698" s="76"/>
      <c r="P698" s="190">
        <f>O698*H698</f>
        <v>0</v>
      </c>
      <c r="Q698" s="190">
        <v>0.00155</v>
      </c>
      <c r="R698" s="190">
        <f>Q698*H698</f>
        <v>0.40561949999999997</v>
      </c>
      <c r="S698" s="190">
        <v>0</v>
      </c>
      <c r="T698" s="191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92" t="s">
        <v>331</v>
      </c>
      <c r="AT698" s="192" t="s">
        <v>209</v>
      </c>
      <c r="AU698" s="192" t="s">
        <v>82</v>
      </c>
      <c r="AY698" s="18" t="s">
        <v>146</v>
      </c>
      <c r="BE698" s="193">
        <f>IF(N698="základní",J698,0)</f>
        <v>0</v>
      </c>
      <c r="BF698" s="193">
        <f>IF(N698="snížená",J698,0)</f>
        <v>0</v>
      </c>
      <c r="BG698" s="193">
        <f>IF(N698="zákl. přenesená",J698,0)</f>
        <v>0</v>
      </c>
      <c r="BH698" s="193">
        <f>IF(N698="sníž. přenesená",J698,0)</f>
        <v>0</v>
      </c>
      <c r="BI698" s="193">
        <f>IF(N698="nulová",J698,0)</f>
        <v>0</v>
      </c>
      <c r="BJ698" s="18" t="s">
        <v>80</v>
      </c>
      <c r="BK698" s="193">
        <f>ROUND(I698*H698,2)</f>
        <v>0</v>
      </c>
      <c r="BL698" s="18" t="s">
        <v>239</v>
      </c>
      <c r="BM698" s="192" t="s">
        <v>1092</v>
      </c>
    </row>
    <row r="699" s="13" customFormat="1">
      <c r="A699" s="13"/>
      <c r="B699" s="194"/>
      <c r="C699" s="13"/>
      <c r="D699" s="195" t="s">
        <v>154</v>
      </c>
      <c r="E699" s="196" t="s">
        <v>1</v>
      </c>
      <c r="F699" s="197" t="s">
        <v>1093</v>
      </c>
      <c r="G699" s="13"/>
      <c r="H699" s="198">
        <v>261.69</v>
      </c>
      <c r="I699" s="199"/>
      <c r="J699" s="13"/>
      <c r="K699" s="13"/>
      <c r="L699" s="194"/>
      <c r="M699" s="200"/>
      <c r="N699" s="201"/>
      <c r="O699" s="201"/>
      <c r="P699" s="201"/>
      <c r="Q699" s="201"/>
      <c r="R699" s="201"/>
      <c r="S699" s="201"/>
      <c r="T699" s="20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96" t="s">
        <v>154</v>
      </c>
      <c r="AU699" s="196" t="s">
        <v>82</v>
      </c>
      <c r="AV699" s="13" t="s">
        <v>82</v>
      </c>
      <c r="AW699" s="13" t="s">
        <v>30</v>
      </c>
      <c r="AX699" s="13" t="s">
        <v>80</v>
      </c>
      <c r="AY699" s="196" t="s">
        <v>146</v>
      </c>
    </row>
    <row r="700" s="2" customFormat="1" ht="33" customHeight="1">
      <c r="A700" s="37"/>
      <c r="B700" s="179"/>
      <c r="C700" s="180" t="s">
        <v>1094</v>
      </c>
      <c r="D700" s="180" t="s">
        <v>148</v>
      </c>
      <c r="E700" s="181" t="s">
        <v>1095</v>
      </c>
      <c r="F700" s="182" t="s">
        <v>1096</v>
      </c>
      <c r="G700" s="183" t="s">
        <v>151</v>
      </c>
      <c r="H700" s="184">
        <v>61.850000000000001</v>
      </c>
      <c r="I700" s="185"/>
      <c r="J700" s="186">
        <f>ROUND(I700*H700,2)</f>
        <v>0</v>
      </c>
      <c r="K700" s="187"/>
      <c r="L700" s="38"/>
      <c r="M700" s="188" t="s">
        <v>1</v>
      </c>
      <c r="N700" s="189" t="s">
        <v>38</v>
      </c>
      <c r="O700" s="76"/>
      <c r="P700" s="190">
        <f>O700*H700</f>
        <v>0</v>
      </c>
      <c r="Q700" s="190">
        <v>0.00040000000000000002</v>
      </c>
      <c r="R700" s="190">
        <f>Q700*H700</f>
        <v>0.024740000000000002</v>
      </c>
      <c r="S700" s="190">
        <v>0</v>
      </c>
      <c r="T700" s="191">
        <f>S700*H700</f>
        <v>0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192" t="s">
        <v>239</v>
      </c>
      <c r="AT700" s="192" t="s">
        <v>148</v>
      </c>
      <c r="AU700" s="192" t="s">
        <v>82</v>
      </c>
      <c r="AY700" s="18" t="s">
        <v>146</v>
      </c>
      <c r="BE700" s="193">
        <f>IF(N700="základní",J700,0)</f>
        <v>0</v>
      </c>
      <c r="BF700" s="193">
        <f>IF(N700="snížená",J700,0)</f>
        <v>0</v>
      </c>
      <c r="BG700" s="193">
        <f>IF(N700="zákl. přenesená",J700,0)</f>
        <v>0</v>
      </c>
      <c r="BH700" s="193">
        <f>IF(N700="sníž. přenesená",J700,0)</f>
        <v>0</v>
      </c>
      <c r="BI700" s="193">
        <f>IF(N700="nulová",J700,0)</f>
        <v>0</v>
      </c>
      <c r="BJ700" s="18" t="s">
        <v>80</v>
      </c>
      <c r="BK700" s="193">
        <f>ROUND(I700*H700,2)</f>
        <v>0</v>
      </c>
      <c r="BL700" s="18" t="s">
        <v>239</v>
      </c>
      <c r="BM700" s="192" t="s">
        <v>1097</v>
      </c>
    </row>
    <row r="701" s="15" customFormat="1">
      <c r="A701" s="15"/>
      <c r="B701" s="211"/>
      <c r="C701" s="15"/>
      <c r="D701" s="195" t="s">
        <v>154</v>
      </c>
      <c r="E701" s="212" t="s">
        <v>1</v>
      </c>
      <c r="F701" s="213" t="s">
        <v>290</v>
      </c>
      <c r="G701" s="15"/>
      <c r="H701" s="212" t="s">
        <v>1</v>
      </c>
      <c r="I701" s="214"/>
      <c r="J701" s="15"/>
      <c r="K701" s="15"/>
      <c r="L701" s="211"/>
      <c r="M701" s="215"/>
      <c r="N701" s="216"/>
      <c r="O701" s="216"/>
      <c r="P701" s="216"/>
      <c r="Q701" s="216"/>
      <c r="R701" s="216"/>
      <c r="S701" s="216"/>
      <c r="T701" s="217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12" t="s">
        <v>154</v>
      </c>
      <c r="AU701" s="212" t="s">
        <v>82</v>
      </c>
      <c r="AV701" s="15" t="s">
        <v>80</v>
      </c>
      <c r="AW701" s="15" t="s">
        <v>30</v>
      </c>
      <c r="AX701" s="15" t="s">
        <v>73</v>
      </c>
      <c r="AY701" s="212" t="s">
        <v>146</v>
      </c>
    </row>
    <row r="702" s="13" customFormat="1">
      <c r="A702" s="13"/>
      <c r="B702" s="194"/>
      <c r="C702" s="13"/>
      <c r="D702" s="195" t="s">
        <v>154</v>
      </c>
      <c r="E702" s="196" t="s">
        <v>1</v>
      </c>
      <c r="F702" s="197" t="s">
        <v>291</v>
      </c>
      <c r="G702" s="13"/>
      <c r="H702" s="198">
        <v>32.200000000000003</v>
      </c>
      <c r="I702" s="199"/>
      <c r="J702" s="13"/>
      <c r="K702" s="13"/>
      <c r="L702" s="194"/>
      <c r="M702" s="200"/>
      <c r="N702" s="201"/>
      <c r="O702" s="201"/>
      <c r="P702" s="201"/>
      <c r="Q702" s="201"/>
      <c r="R702" s="201"/>
      <c r="S702" s="201"/>
      <c r="T702" s="20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96" t="s">
        <v>154</v>
      </c>
      <c r="AU702" s="196" t="s">
        <v>82</v>
      </c>
      <c r="AV702" s="13" t="s">
        <v>82</v>
      </c>
      <c r="AW702" s="13" t="s">
        <v>30</v>
      </c>
      <c r="AX702" s="13" t="s">
        <v>73</v>
      </c>
      <c r="AY702" s="196" t="s">
        <v>146</v>
      </c>
    </row>
    <row r="703" s="15" customFormat="1">
      <c r="A703" s="15"/>
      <c r="B703" s="211"/>
      <c r="C703" s="15"/>
      <c r="D703" s="195" t="s">
        <v>154</v>
      </c>
      <c r="E703" s="212" t="s">
        <v>1</v>
      </c>
      <c r="F703" s="213" t="s">
        <v>1083</v>
      </c>
      <c r="G703" s="15"/>
      <c r="H703" s="212" t="s">
        <v>1</v>
      </c>
      <c r="I703" s="214"/>
      <c r="J703" s="15"/>
      <c r="K703" s="15"/>
      <c r="L703" s="211"/>
      <c r="M703" s="215"/>
      <c r="N703" s="216"/>
      <c r="O703" s="216"/>
      <c r="P703" s="216"/>
      <c r="Q703" s="216"/>
      <c r="R703" s="216"/>
      <c r="S703" s="216"/>
      <c r="T703" s="217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12" t="s">
        <v>154</v>
      </c>
      <c r="AU703" s="212" t="s">
        <v>82</v>
      </c>
      <c r="AV703" s="15" t="s">
        <v>80</v>
      </c>
      <c r="AW703" s="15" t="s">
        <v>30</v>
      </c>
      <c r="AX703" s="15" t="s">
        <v>73</v>
      </c>
      <c r="AY703" s="212" t="s">
        <v>146</v>
      </c>
    </row>
    <row r="704" s="13" customFormat="1">
      <c r="A704" s="13"/>
      <c r="B704" s="194"/>
      <c r="C704" s="13"/>
      <c r="D704" s="195" t="s">
        <v>154</v>
      </c>
      <c r="E704" s="196" t="s">
        <v>1</v>
      </c>
      <c r="F704" s="197" t="s">
        <v>1098</v>
      </c>
      <c r="G704" s="13"/>
      <c r="H704" s="198">
        <v>7.8499999999999996</v>
      </c>
      <c r="I704" s="199"/>
      <c r="J704" s="13"/>
      <c r="K704" s="13"/>
      <c r="L704" s="194"/>
      <c r="M704" s="200"/>
      <c r="N704" s="201"/>
      <c r="O704" s="201"/>
      <c r="P704" s="201"/>
      <c r="Q704" s="201"/>
      <c r="R704" s="201"/>
      <c r="S704" s="201"/>
      <c r="T704" s="20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196" t="s">
        <v>154</v>
      </c>
      <c r="AU704" s="196" t="s">
        <v>82</v>
      </c>
      <c r="AV704" s="13" t="s">
        <v>82</v>
      </c>
      <c r="AW704" s="13" t="s">
        <v>30</v>
      </c>
      <c r="AX704" s="13" t="s">
        <v>73</v>
      </c>
      <c r="AY704" s="196" t="s">
        <v>146</v>
      </c>
    </row>
    <row r="705" s="15" customFormat="1">
      <c r="A705" s="15"/>
      <c r="B705" s="211"/>
      <c r="C705" s="15"/>
      <c r="D705" s="195" t="s">
        <v>154</v>
      </c>
      <c r="E705" s="212" t="s">
        <v>1</v>
      </c>
      <c r="F705" s="213" t="s">
        <v>280</v>
      </c>
      <c r="G705" s="15"/>
      <c r="H705" s="212" t="s">
        <v>1</v>
      </c>
      <c r="I705" s="214"/>
      <c r="J705" s="15"/>
      <c r="K705" s="15"/>
      <c r="L705" s="211"/>
      <c r="M705" s="215"/>
      <c r="N705" s="216"/>
      <c r="O705" s="216"/>
      <c r="P705" s="216"/>
      <c r="Q705" s="216"/>
      <c r="R705" s="216"/>
      <c r="S705" s="216"/>
      <c r="T705" s="217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12" t="s">
        <v>154</v>
      </c>
      <c r="AU705" s="212" t="s">
        <v>82</v>
      </c>
      <c r="AV705" s="15" t="s">
        <v>80</v>
      </c>
      <c r="AW705" s="15" t="s">
        <v>30</v>
      </c>
      <c r="AX705" s="15" t="s">
        <v>73</v>
      </c>
      <c r="AY705" s="212" t="s">
        <v>146</v>
      </c>
    </row>
    <row r="706" s="13" customFormat="1">
      <c r="A706" s="13"/>
      <c r="B706" s="194"/>
      <c r="C706" s="13"/>
      <c r="D706" s="195" t="s">
        <v>154</v>
      </c>
      <c r="E706" s="196" t="s">
        <v>1</v>
      </c>
      <c r="F706" s="197" t="s">
        <v>289</v>
      </c>
      <c r="G706" s="13"/>
      <c r="H706" s="198">
        <v>21.800000000000001</v>
      </c>
      <c r="I706" s="199"/>
      <c r="J706" s="13"/>
      <c r="K706" s="13"/>
      <c r="L706" s="194"/>
      <c r="M706" s="200"/>
      <c r="N706" s="201"/>
      <c r="O706" s="201"/>
      <c r="P706" s="201"/>
      <c r="Q706" s="201"/>
      <c r="R706" s="201"/>
      <c r="S706" s="201"/>
      <c r="T706" s="20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96" t="s">
        <v>154</v>
      </c>
      <c r="AU706" s="196" t="s">
        <v>82</v>
      </c>
      <c r="AV706" s="13" t="s">
        <v>82</v>
      </c>
      <c r="AW706" s="13" t="s">
        <v>30</v>
      </c>
      <c r="AX706" s="13" t="s">
        <v>73</v>
      </c>
      <c r="AY706" s="196" t="s">
        <v>146</v>
      </c>
    </row>
    <row r="707" s="14" customFormat="1">
      <c r="A707" s="14"/>
      <c r="B707" s="203"/>
      <c r="C707" s="14"/>
      <c r="D707" s="195" t="s">
        <v>154</v>
      </c>
      <c r="E707" s="204" t="s">
        <v>1</v>
      </c>
      <c r="F707" s="205" t="s">
        <v>167</v>
      </c>
      <c r="G707" s="14"/>
      <c r="H707" s="206">
        <v>61.850000000000009</v>
      </c>
      <c r="I707" s="207"/>
      <c r="J707" s="14"/>
      <c r="K707" s="14"/>
      <c r="L707" s="203"/>
      <c r="M707" s="208"/>
      <c r="N707" s="209"/>
      <c r="O707" s="209"/>
      <c r="P707" s="209"/>
      <c r="Q707" s="209"/>
      <c r="R707" s="209"/>
      <c r="S707" s="209"/>
      <c r="T707" s="21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04" t="s">
        <v>154</v>
      </c>
      <c r="AU707" s="204" t="s">
        <v>82</v>
      </c>
      <c r="AV707" s="14" t="s">
        <v>152</v>
      </c>
      <c r="AW707" s="14" t="s">
        <v>30</v>
      </c>
      <c r="AX707" s="14" t="s">
        <v>80</v>
      </c>
      <c r="AY707" s="204" t="s">
        <v>146</v>
      </c>
    </row>
    <row r="708" s="2" customFormat="1" ht="24.15" customHeight="1">
      <c r="A708" s="37"/>
      <c r="B708" s="179"/>
      <c r="C708" s="218" t="s">
        <v>1099</v>
      </c>
      <c r="D708" s="218" t="s">
        <v>209</v>
      </c>
      <c r="E708" s="219" t="s">
        <v>1100</v>
      </c>
      <c r="F708" s="220" t="s">
        <v>1101</v>
      </c>
      <c r="G708" s="221" t="s">
        <v>151</v>
      </c>
      <c r="H708" s="222">
        <v>65.106999999999999</v>
      </c>
      <c r="I708" s="223"/>
      <c r="J708" s="224">
        <f>ROUND(I708*H708,2)</f>
        <v>0</v>
      </c>
      <c r="K708" s="225"/>
      <c r="L708" s="226"/>
      <c r="M708" s="227" t="s">
        <v>1</v>
      </c>
      <c r="N708" s="228" t="s">
        <v>38</v>
      </c>
      <c r="O708" s="76"/>
      <c r="P708" s="190">
        <f>O708*H708</f>
        <v>0</v>
      </c>
      <c r="Q708" s="190">
        <v>0.00264</v>
      </c>
      <c r="R708" s="190">
        <f>Q708*H708</f>
        <v>0.17188248</v>
      </c>
      <c r="S708" s="190">
        <v>0</v>
      </c>
      <c r="T708" s="191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192" t="s">
        <v>331</v>
      </c>
      <c r="AT708" s="192" t="s">
        <v>209</v>
      </c>
      <c r="AU708" s="192" t="s">
        <v>82</v>
      </c>
      <c r="AY708" s="18" t="s">
        <v>146</v>
      </c>
      <c r="BE708" s="193">
        <f>IF(N708="základní",J708,0)</f>
        <v>0</v>
      </c>
      <c r="BF708" s="193">
        <f>IF(N708="snížená",J708,0)</f>
        <v>0</v>
      </c>
      <c r="BG708" s="193">
        <f>IF(N708="zákl. přenesená",J708,0)</f>
        <v>0</v>
      </c>
      <c r="BH708" s="193">
        <f>IF(N708="sníž. přenesená",J708,0)</f>
        <v>0</v>
      </c>
      <c r="BI708" s="193">
        <f>IF(N708="nulová",J708,0)</f>
        <v>0</v>
      </c>
      <c r="BJ708" s="18" t="s">
        <v>80</v>
      </c>
      <c r="BK708" s="193">
        <f>ROUND(I708*H708,2)</f>
        <v>0</v>
      </c>
      <c r="BL708" s="18" t="s">
        <v>239</v>
      </c>
      <c r="BM708" s="192" t="s">
        <v>1102</v>
      </c>
    </row>
    <row r="709" s="15" customFormat="1">
      <c r="A709" s="15"/>
      <c r="B709" s="211"/>
      <c r="C709" s="15"/>
      <c r="D709" s="195" t="s">
        <v>154</v>
      </c>
      <c r="E709" s="212" t="s">
        <v>1</v>
      </c>
      <c r="F709" s="213" t="s">
        <v>290</v>
      </c>
      <c r="G709" s="15"/>
      <c r="H709" s="212" t="s">
        <v>1</v>
      </c>
      <c r="I709" s="214"/>
      <c r="J709" s="15"/>
      <c r="K709" s="15"/>
      <c r="L709" s="211"/>
      <c r="M709" s="215"/>
      <c r="N709" s="216"/>
      <c r="O709" s="216"/>
      <c r="P709" s="216"/>
      <c r="Q709" s="216"/>
      <c r="R709" s="216"/>
      <c r="S709" s="216"/>
      <c r="T709" s="217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12" t="s">
        <v>154</v>
      </c>
      <c r="AU709" s="212" t="s">
        <v>82</v>
      </c>
      <c r="AV709" s="15" t="s">
        <v>80</v>
      </c>
      <c r="AW709" s="15" t="s">
        <v>30</v>
      </c>
      <c r="AX709" s="15" t="s">
        <v>73</v>
      </c>
      <c r="AY709" s="212" t="s">
        <v>146</v>
      </c>
    </row>
    <row r="710" s="13" customFormat="1">
      <c r="A710" s="13"/>
      <c r="B710" s="194"/>
      <c r="C710" s="13"/>
      <c r="D710" s="195" t="s">
        <v>154</v>
      </c>
      <c r="E710" s="196" t="s">
        <v>1</v>
      </c>
      <c r="F710" s="197" t="s">
        <v>1103</v>
      </c>
      <c r="G710" s="13"/>
      <c r="H710" s="198">
        <v>65.106999999999999</v>
      </c>
      <c r="I710" s="199"/>
      <c r="J710" s="13"/>
      <c r="K710" s="13"/>
      <c r="L710" s="194"/>
      <c r="M710" s="200"/>
      <c r="N710" s="201"/>
      <c r="O710" s="201"/>
      <c r="P710" s="201"/>
      <c r="Q710" s="201"/>
      <c r="R710" s="201"/>
      <c r="S710" s="201"/>
      <c r="T710" s="20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96" t="s">
        <v>154</v>
      </c>
      <c r="AU710" s="196" t="s">
        <v>82</v>
      </c>
      <c r="AV710" s="13" t="s">
        <v>82</v>
      </c>
      <c r="AW710" s="13" t="s">
        <v>30</v>
      </c>
      <c r="AX710" s="13" t="s">
        <v>80</v>
      </c>
      <c r="AY710" s="196" t="s">
        <v>146</v>
      </c>
    </row>
    <row r="711" s="2" customFormat="1" ht="24.15" customHeight="1">
      <c r="A711" s="37"/>
      <c r="B711" s="179"/>
      <c r="C711" s="180" t="s">
        <v>1104</v>
      </c>
      <c r="D711" s="180" t="s">
        <v>148</v>
      </c>
      <c r="E711" s="181" t="s">
        <v>1105</v>
      </c>
      <c r="F711" s="182" t="s">
        <v>1106</v>
      </c>
      <c r="G711" s="183" t="s">
        <v>355</v>
      </c>
      <c r="H711" s="184">
        <v>41.232999999999997</v>
      </c>
      <c r="I711" s="185"/>
      <c r="J711" s="186">
        <f>ROUND(I711*H711,2)</f>
        <v>0</v>
      </c>
      <c r="K711" s="187"/>
      <c r="L711" s="38"/>
      <c r="M711" s="188" t="s">
        <v>1</v>
      </c>
      <c r="N711" s="189" t="s">
        <v>38</v>
      </c>
      <c r="O711" s="76"/>
      <c r="P711" s="190">
        <f>O711*H711</f>
        <v>0</v>
      </c>
      <c r="Q711" s="190">
        <v>2.0000000000000002E-05</v>
      </c>
      <c r="R711" s="190">
        <f>Q711*H711</f>
        <v>0.00082465999999999995</v>
      </c>
      <c r="S711" s="190">
        <v>0</v>
      </c>
      <c r="T711" s="191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192" t="s">
        <v>239</v>
      </c>
      <c r="AT711" s="192" t="s">
        <v>148</v>
      </c>
      <c r="AU711" s="192" t="s">
        <v>82</v>
      </c>
      <c r="AY711" s="18" t="s">
        <v>146</v>
      </c>
      <c r="BE711" s="193">
        <f>IF(N711="základní",J711,0)</f>
        <v>0</v>
      </c>
      <c r="BF711" s="193">
        <f>IF(N711="snížená",J711,0)</f>
        <v>0</v>
      </c>
      <c r="BG711" s="193">
        <f>IF(N711="zákl. přenesená",J711,0)</f>
        <v>0</v>
      </c>
      <c r="BH711" s="193">
        <f>IF(N711="sníž. přenesená",J711,0)</f>
        <v>0</v>
      </c>
      <c r="BI711" s="193">
        <f>IF(N711="nulová",J711,0)</f>
        <v>0</v>
      </c>
      <c r="BJ711" s="18" t="s">
        <v>80</v>
      </c>
      <c r="BK711" s="193">
        <f>ROUND(I711*H711,2)</f>
        <v>0</v>
      </c>
      <c r="BL711" s="18" t="s">
        <v>239</v>
      </c>
      <c r="BM711" s="192" t="s">
        <v>1107</v>
      </c>
    </row>
    <row r="712" s="13" customFormat="1">
      <c r="A712" s="13"/>
      <c r="B712" s="194"/>
      <c r="C712" s="13"/>
      <c r="D712" s="195" t="s">
        <v>154</v>
      </c>
      <c r="E712" s="196" t="s">
        <v>1</v>
      </c>
      <c r="F712" s="197" t="s">
        <v>1108</v>
      </c>
      <c r="G712" s="13"/>
      <c r="H712" s="198">
        <v>41.232999999999997</v>
      </c>
      <c r="I712" s="199"/>
      <c r="J712" s="13"/>
      <c r="K712" s="13"/>
      <c r="L712" s="194"/>
      <c r="M712" s="200"/>
      <c r="N712" s="201"/>
      <c r="O712" s="201"/>
      <c r="P712" s="201"/>
      <c r="Q712" s="201"/>
      <c r="R712" s="201"/>
      <c r="S712" s="201"/>
      <c r="T712" s="20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96" t="s">
        <v>154</v>
      </c>
      <c r="AU712" s="196" t="s">
        <v>82</v>
      </c>
      <c r="AV712" s="13" t="s">
        <v>82</v>
      </c>
      <c r="AW712" s="13" t="s">
        <v>30</v>
      </c>
      <c r="AX712" s="13" t="s">
        <v>80</v>
      </c>
      <c r="AY712" s="196" t="s">
        <v>146</v>
      </c>
    </row>
    <row r="713" s="2" customFormat="1" ht="21.75" customHeight="1">
      <c r="A713" s="37"/>
      <c r="B713" s="179"/>
      <c r="C713" s="180" t="s">
        <v>1109</v>
      </c>
      <c r="D713" s="180" t="s">
        <v>148</v>
      </c>
      <c r="E713" s="181" t="s">
        <v>1110</v>
      </c>
      <c r="F713" s="182" t="s">
        <v>1111</v>
      </c>
      <c r="G713" s="183" t="s">
        <v>355</v>
      </c>
      <c r="H713" s="184">
        <v>155.55199999999999</v>
      </c>
      <c r="I713" s="185"/>
      <c r="J713" s="186">
        <f>ROUND(I713*H713,2)</f>
        <v>0</v>
      </c>
      <c r="K713" s="187"/>
      <c r="L713" s="38"/>
      <c r="M713" s="188" t="s">
        <v>1</v>
      </c>
      <c r="N713" s="189" t="s">
        <v>38</v>
      </c>
      <c r="O713" s="76"/>
      <c r="P713" s="190">
        <f>O713*H713</f>
        <v>0</v>
      </c>
      <c r="Q713" s="190">
        <v>1.0000000000000001E-05</v>
      </c>
      <c r="R713" s="190">
        <f>Q713*H713</f>
        <v>0.0015555200000000001</v>
      </c>
      <c r="S713" s="190">
        <v>0</v>
      </c>
      <c r="T713" s="191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92" t="s">
        <v>239</v>
      </c>
      <c r="AT713" s="192" t="s">
        <v>148</v>
      </c>
      <c r="AU713" s="192" t="s">
        <v>82</v>
      </c>
      <c r="AY713" s="18" t="s">
        <v>146</v>
      </c>
      <c r="BE713" s="193">
        <f>IF(N713="základní",J713,0)</f>
        <v>0</v>
      </c>
      <c r="BF713" s="193">
        <f>IF(N713="snížená",J713,0)</f>
        <v>0</v>
      </c>
      <c r="BG713" s="193">
        <f>IF(N713="zákl. přenesená",J713,0)</f>
        <v>0</v>
      </c>
      <c r="BH713" s="193">
        <f>IF(N713="sníž. přenesená",J713,0)</f>
        <v>0</v>
      </c>
      <c r="BI713" s="193">
        <f>IF(N713="nulová",J713,0)</f>
        <v>0</v>
      </c>
      <c r="BJ713" s="18" t="s">
        <v>80</v>
      </c>
      <c r="BK713" s="193">
        <f>ROUND(I713*H713,2)</f>
        <v>0</v>
      </c>
      <c r="BL713" s="18" t="s">
        <v>239</v>
      </c>
      <c r="BM713" s="192" t="s">
        <v>1112</v>
      </c>
    </row>
    <row r="714" s="15" customFormat="1">
      <c r="A714" s="15"/>
      <c r="B714" s="211"/>
      <c r="C714" s="15"/>
      <c r="D714" s="195" t="s">
        <v>154</v>
      </c>
      <c r="E714" s="212" t="s">
        <v>1</v>
      </c>
      <c r="F714" s="213" t="s">
        <v>1113</v>
      </c>
      <c r="G714" s="15"/>
      <c r="H714" s="212" t="s">
        <v>1</v>
      </c>
      <c r="I714" s="214"/>
      <c r="J714" s="15"/>
      <c r="K714" s="15"/>
      <c r="L714" s="211"/>
      <c r="M714" s="215"/>
      <c r="N714" s="216"/>
      <c r="O714" s="216"/>
      <c r="P714" s="216"/>
      <c r="Q714" s="216"/>
      <c r="R714" s="216"/>
      <c r="S714" s="216"/>
      <c r="T714" s="217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12" t="s">
        <v>154</v>
      </c>
      <c r="AU714" s="212" t="s">
        <v>82</v>
      </c>
      <c r="AV714" s="15" t="s">
        <v>80</v>
      </c>
      <c r="AW714" s="15" t="s">
        <v>30</v>
      </c>
      <c r="AX714" s="15" t="s">
        <v>73</v>
      </c>
      <c r="AY714" s="212" t="s">
        <v>146</v>
      </c>
    </row>
    <row r="715" s="13" customFormat="1">
      <c r="A715" s="13"/>
      <c r="B715" s="194"/>
      <c r="C715" s="13"/>
      <c r="D715" s="195" t="s">
        <v>154</v>
      </c>
      <c r="E715" s="196" t="s">
        <v>1</v>
      </c>
      <c r="F715" s="197" t="s">
        <v>1114</v>
      </c>
      <c r="G715" s="13"/>
      <c r="H715" s="198">
        <v>155.55199999999999</v>
      </c>
      <c r="I715" s="199"/>
      <c r="J715" s="13"/>
      <c r="K715" s="13"/>
      <c r="L715" s="194"/>
      <c r="M715" s="200"/>
      <c r="N715" s="201"/>
      <c r="O715" s="201"/>
      <c r="P715" s="201"/>
      <c r="Q715" s="201"/>
      <c r="R715" s="201"/>
      <c r="S715" s="201"/>
      <c r="T715" s="20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96" t="s">
        <v>154</v>
      </c>
      <c r="AU715" s="196" t="s">
        <v>82</v>
      </c>
      <c r="AV715" s="13" t="s">
        <v>82</v>
      </c>
      <c r="AW715" s="13" t="s">
        <v>30</v>
      </c>
      <c r="AX715" s="13" t="s">
        <v>80</v>
      </c>
      <c r="AY715" s="196" t="s">
        <v>146</v>
      </c>
    </row>
    <row r="716" s="2" customFormat="1" ht="16.5" customHeight="1">
      <c r="A716" s="37"/>
      <c r="B716" s="179"/>
      <c r="C716" s="218" t="s">
        <v>1115</v>
      </c>
      <c r="D716" s="218" t="s">
        <v>209</v>
      </c>
      <c r="E716" s="219" t="s">
        <v>1116</v>
      </c>
      <c r="F716" s="220" t="s">
        <v>1117</v>
      </c>
      <c r="G716" s="221" t="s">
        <v>355</v>
      </c>
      <c r="H716" s="222">
        <v>171.107</v>
      </c>
      <c r="I716" s="223"/>
      <c r="J716" s="224">
        <f>ROUND(I716*H716,2)</f>
        <v>0</v>
      </c>
      <c r="K716" s="225"/>
      <c r="L716" s="226"/>
      <c r="M716" s="227" t="s">
        <v>1</v>
      </c>
      <c r="N716" s="228" t="s">
        <v>38</v>
      </c>
      <c r="O716" s="76"/>
      <c r="P716" s="190">
        <f>O716*H716</f>
        <v>0</v>
      </c>
      <c r="Q716" s="190">
        <v>0</v>
      </c>
      <c r="R716" s="190">
        <f>Q716*H716</f>
        <v>0</v>
      </c>
      <c r="S716" s="190">
        <v>0</v>
      </c>
      <c r="T716" s="191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192" t="s">
        <v>331</v>
      </c>
      <c r="AT716" s="192" t="s">
        <v>209</v>
      </c>
      <c r="AU716" s="192" t="s">
        <v>82</v>
      </c>
      <c r="AY716" s="18" t="s">
        <v>146</v>
      </c>
      <c r="BE716" s="193">
        <f>IF(N716="základní",J716,0)</f>
        <v>0</v>
      </c>
      <c r="BF716" s="193">
        <f>IF(N716="snížená",J716,0)</f>
        <v>0</v>
      </c>
      <c r="BG716" s="193">
        <f>IF(N716="zákl. přenesená",J716,0)</f>
        <v>0</v>
      </c>
      <c r="BH716" s="193">
        <f>IF(N716="sníž. přenesená",J716,0)</f>
        <v>0</v>
      </c>
      <c r="BI716" s="193">
        <f>IF(N716="nulová",J716,0)</f>
        <v>0</v>
      </c>
      <c r="BJ716" s="18" t="s">
        <v>80</v>
      </c>
      <c r="BK716" s="193">
        <f>ROUND(I716*H716,2)</f>
        <v>0</v>
      </c>
      <c r="BL716" s="18" t="s">
        <v>239</v>
      </c>
      <c r="BM716" s="192" t="s">
        <v>1118</v>
      </c>
    </row>
    <row r="717" s="13" customFormat="1">
      <c r="A717" s="13"/>
      <c r="B717" s="194"/>
      <c r="C717" s="13"/>
      <c r="D717" s="195" t="s">
        <v>154</v>
      </c>
      <c r="E717" s="196" t="s">
        <v>1</v>
      </c>
      <c r="F717" s="197" t="s">
        <v>1119</v>
      </c>
      <c r="G717" s="13"/>
      <c r="H717" s="198">
        <v>171.107</v>
      </c>
      <c r="I717" s="199"/>
      <c r="J717" s="13"/>
      <c r="K717" s="13"/>
      <c r="L717" s="194"/>
      <c r="M717" s="200"/>
      <c r="N717" s="201"/>
      <c r="O717" s="201"/>
      <c r="P717" s="201"/>
      <c r="Q717" s="201"/>
      <c r="R717" s="201"/>
      <c r="S717" s="201"/>
      <c r="T717" s="20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96" t="s">
        <v>154</v>
      </c>
      <c r="AU717" s="196" t="s">
        <v>82</v>
      </c>
      <c r="AV717" s="13" t="s">
        <v>82</v>
      </c>
      <c r="AW717" s="13" t="s">
        <v>30</v>
      </c>
      <c r="AX717" s="13" t="s">
        <v>80</v>
      </c>
      <c r="AY717" s="196" t="s">
        <v>146</v>
      </c>
    </row>
    <row r="718" s="2" customFormat="1" ht="49.05" customHeight="1">
      <c r="A718" s="37"/>
      <c r="B718" s="179"/>
      <c r="C718" s="180" t="s">
        <v>1120</v>
      </c>
      <c r="D718" s="180" t="s">
        <v>148</v>
      </c>
      <c r="E718" s="181" t="s">
        <v>1121</v>
      </c>
      <c r="F718" s="182" t="s">
        <v>1122</v>
      </c>
      <c r="G718" s="183" t="s">
        <v>183</v>
      </c>
      <c r="H718" s="184">
        <v>2.1099999999999999</v>
      </c>
      <c r="I718" s="185"/>
      <c r="J718" s="186">
        <f>ROUND(I718*H718,2)</f>
        <v>0</v>
      </c>
      <c r="K718" s="187"/>
      <c r="L718" s="38"/>
      <c r="M718" s="188" t="s">
        <v>1</v>
      </c>
      <c r="N718" s="189" t="s">
        <v>38</v>
      </c>
      <c r="O718" s="76"/>
      <c r="P718" s="190">
        <f>O718*H718</f>
        <v>0</v>
      </c>
      <c r="Q718" s="190">
        <v>0</v>
      </c>
      <c r="R718" s="190">
        <f>Q718*H718</f>
        <v>0</v>
      </c>
      <c r="S718" s="190">
        <v>0</v>
      </c>
      <c r="T718" s="191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92" t="s">
        <v>239</v>
      </c>
      <c r="AT718" s="192" t="s">
        <v>148</v>
      </c>
      <c r="AU718" s="192" t="s">
        <v>82</v>
      </c>
      <c r="AY718" s="18" t="s">
        <v>146</v>
      </c>
      <c r="BE718" s="193">
        <f>IF(N718="základní",J718,0)</f>
        <v>0</v>
      </c>
      <c r="BF718" s="193">
        <f>IF(N718="snížená",J718,0)</f>
        <v>0</v>
      </c>
      <c r="BG718" s="193">
        <f>IF(N718="zákl. přenesená",J718,0)</f>
        <v>0</v>
      </c>
      <c r="BH718" s="193">
        <f>IF(N718="sníž. přenesená",J718,0)</f>
        <v>0</v>
      </c>
      <c r="BI718" s="193">
        <f>IF(N718="nulová",J718,0)</f>
        <v>0</v>
      </c>
      <c r="BJ718" s="18" t="s">
        <v>80</v>
      </c>
      <c r="BK718" s="193">
        <f>ROUND(I718*H718,2)</f>
        <v>0</v>
      </c>
      <c r="BL718" s="18" t="s">
        <v>239</v>
      </c>
      <c r="BM718" s="192" t="s">
        <v>1123</v>
      </c>
    </row>
    <row r="719" s="12" customFormat="1" ht="22.8" customHeight="1">
      <c r="A719" s="12"/>
      <c r="B719" s="166"/>
      <c r="C719" s="12"/>
      <c r="D719" s="167" t="s">
        <v>72</v>
      </c>
      <c r="E719" s="177" t="s">
        <v>1124</v>
      </c>
      <c r="F719" s="177" t="s">
        <v>1125</v>
      </c>
      <c r="G719" s="12"/>
      <c r="H719" s="12"/>
      <c r="I719" s="169"/>
      <c r="J719" s="178">
        <f>BK719</f>
        <v>0</v>
      </c>
      <c r="K719" s="12"/>
      <c r="L719" s="166"/>
      <c r="M719" s="171"/>
      <c r="N719" s="172"/>
      <c r="O719" s="172"/>
      <c r="P719" s="173">
        <f>SUM(P720:P785)</f>
        <v>0</v>
      </c>
      <c r="Q719" s="172"/>
      <c r="R719" s="173">
        <f>SUM(R720:R785)</f>
        <v>0.35918328999999999</v>
      </c>
      <c r="S719" s="172"/>
      <c r="T719" s="174">
        <f>SUM(T720:T785)</f>
        <v>0.021600800000000003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167" t="s">
        <v>82</v>
      </c>
      <c r="AT719" s="175" t="s">
        <v>72</v>
      </c>
      <c r="AU719" s="175" t="s">
        <v>80</v>
      </c>
      <c r="AY719" s="167" t="s">
        <v>146</v>
      </c>
      <c r="BK719" s="176">
        <f>SUM(BK720:BK785)</f>
        <v>0</v>
      </c>
    </row>
    <row r="720" s="2" customFormat="1" ht="16.5" customHeight="1">
      <c r="A720" s="37"/>
      <c r="B720" s="179"/>
      <c r="C720" s="180" t="s">
        <v>1126</v>
      </c>
      <c r="D720" s="180" t="s">
        <v>148</v>
      </c>
      <c r="E720" s="181" t="s">
        <v>1127</v>
      </c>
      <c r="F720" s="182" t="s">
        <v>1128</v>
      </c>
      <c r="G720" s="183" t="s">
        <v>151</v>
      </c>
      <c r="H720" s="184">
        <v>69.680000000000007</v>
      </c>
      <c r="I720" s="185"/>
      <c r="J720" s="186">
        <f>ROUND(I720*H720,2)</f>
        <v>0</v>
      </c>
      <c r="K720" s="187"/>
      <c r="L720" s="38"/>
      <c r="M720" s="188" t="s">
        <v>1</v>
      </c>
      <c r="N720" s="189" t="s">
        <v>38</v>
      </c>
      <c r="O720" s="76"/>
      <c r="P720" s="190">
        <f>O720*H720</f>
        <v>0</v>
      </c>
      <c r="Q720" s="190">
        <v>0.001</v>
      </c>
      <c r="R720" s="190">
        <f>Q720*H720</f>
        <v>0.069680000000000006</v>
      </c>
      <c r="S720" s="190">
        <v>0.00031</v>
      </c>
      <c r="T720" s="191">
        <f>S720*H720</f>
        <v>0.021600800000000003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192" t="s">
        <v>239</v>
      </c>
      <c r="AT720" s="192" t="s">
        <v>148</v>
      </c>
      <c r="AU720" s="192" t="s">
        <v>82</v>
      </c>
      <c r="AY720" s="18" t="s">
        <v>146</v>
      </c>
      <c r="BE720" s="193">
        <f>IF(N720="základní",J720,0)</f>
        <v>0</v>
      </c>
      <c r="BF720" s="193">
        <f>IF(N720="snížená",J720,0)</f>
        <v>0</v>
      </c>
      <c r="BG720" s="193">
        <f>IF(N720="zákl. přenesená",J720,0)</f>
        <v>0</v>
      </c>
      <c r="BH720" s="193">
        <f>IF(N720="sníž. přenesená",J720,0)</f>
        <v>0</v>
      </c>
      <c r="BI720" s="193">
        <f>IF(N720="nulová",J720,0)</f>
        <v>0</v>
      </c>
      <c r="BJ720" s="18" t="s">
        <v>80</v>
      </c>
      <c r="BK720" s="193">
        <f>ROUND(I720*H720,2)</f>
        <v>0</v>
      </c>
      <c r="BL720" s="18" t="s">
        <v>239</v>
      </c>
      <c r="BM720" s="192" t="s">
        <v>1129</v>
      </c>
    </row>
    <row r="721" s="15" customFormat="1">
      <c r="A721" s="15"/>
      <c r="B721" s="211"/>
      <c r="C721" s="15"/>
      <c r="D721" s="195" t="s">
        <v>154</v>
      </c>
      <c r="E721" s="212" t="s">
        <v>1</v>
      </c>
      <c r="F721" s="213" t="s">
        <v>1130</v>
      </c>
      <c r="G721" s="15"/>
      <c r="H721" s="212" t="s">
        <v>1</v>
      </c>
      <c r="I721" s="214"/>
      <c r="J721" s="15"/>
      <c r="K721" s="15"/>
      <c r="L721" s="211"/>
      <c r="M721" s="215"/>
      <c r="N721" s="216"/>
      <c r="O721" s="216"/>
      <c r="P721" s="216"/>
      <c r="Q721" s="216"/>
      <c r="R721" s="216"/>
      <c r="S721" s="216"/>
      <c r="T721" s="217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12" t="s">
        <v>154</v>
      </c>
      <c r="AU721" s="212" t="s">
        <v>82</v>
      </c>
      <c r="AV721" s="15" t="s">
        <v>80</v>
      </c>
      <c r="AW721" s="15" t="s">
        <v>30</v>
      </c>
      <c r="AX721" s="15" t="s">
        <v>73</v>
      </c>
      <c r="AY721" s="212" t="s">
        <v>146</v>
      </c>
    </row>
    <row r="722" s="13" customFormat="1">
      <c r="A722" s="13"/>
      <c r="B722" s="194"/>
      <c r="C722" s="13"/>
      <c r="D722" s="195" t="s">
        <v>154</v>
      </c>
      <c r="E722" s="196" t="s">
        <v>1</v>
      </c>
      <c r="F722" s="197" t="s">
        <v>1131</v>
      </c>
      <c r="G722" s="13"/>
      <c r="H722" s="198">
        <v>31.033999999999999</v>
      </c>
      <c r="I722" s="199"/>
      <c r="J722" s="13"/>
      <c r="K722" s="13"/>
      <c r="L722" s="194"/>
      <c r="M722" s="200"/>
      <c r="N722" s="201"/>
      <c r="O722" s="201"/>
      <c r="P722" s="201"/>
      <c r="Q722" s="201"/>
      <c r="R722" s="201"/>
      <c r="S722" s="201"/>
      <c r="T722" s="20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96" t="s">
        <v>154</v>
      </c>
      <c r="AU722" s="196" t="s">
        <v>82</v>
      </c>
      <c r="AV722" s="13" t="s">
        <v>82</v>
      </c>
      <c r="AW722" s="13" t="s">
        <v>30</v>
      </c>
      <c r="AX722" s="13" t="s">
        <v>73</v>
      </c>
      <c r="AY722" s="196" t="s">
        <v>146</v>
      </c>
    </row>
    <row r="723" s="15" customFormat="1">
      <c r="A723" s="15"/>
      <c r="B723" s="211"/>
      <c r="C723" s="15"/>
      <c r="D723" s="195" t="s">
        <v>154</v>
      </c>
      <c r="E723" s="212" t="s">
        <v>1</v>
      </c>
      <c r="F723" s="213" t="s">
        <v>1132</v>
      </c>
      <c r="G723" s="15"/>
      <c r="H723" s="212" t="s">
        <v>1</v>
      </c>
      <c r="I723" s="214"/>
      <c r="J723" s="15"/>
      <c r="K723" s="15"/>
      <c r="L723" s="211"/>
      <c r="M723" s="215"/>
      <c r="N723" s="216"/>
      <c r="O723" s="216"/>
      <c r="P723" s="216"/>
      <c r="Q723" s="216"/>
      <c r="R723" s="216"/>
      <c r="S723" s="216"/>
      <c r="T723" s="217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12" t="s">
        <v>154</v>
      </c>
      <c r="AU723" s="212" t="s">
        <v>82</v>
      </c>
      <c r="AV723" s="15" t="s">
        <v>80</v>
      </c>
      <c r="AW723" s="15" t="s">
        <v>30</v>
      </c>
      <c r="AX723" s="15" t="s">
        <v>73</v>
      </c>
      <c r="AY723" s="212" t="s">
        <v>146</v>
      </c>
    </row>
    <row r="724" s="13" customFormat="1">
      <c r="A724" s="13"/>
      <c r="B724" s="194"/>
      <c r="C724" s="13"/>
      <c r="D724" s="195" t="s">
        <v>154</v>
      </c>
      <c r="E724" s="196" t="s">
        <v>1</v>
      </c>
      <c r="F724" s="197" t="s">
        <v>1133</v>
      </c>
      <c r="G724" s="13"/>
      <c r="H724" s="198">
        <v>32.485999999999997</v>
      </c>
      <c r="I724" s="199"/>
      <c r="J724" s="13"/>
      <c r="K724" s="13"/>
      <c r="L724" s="194"/>
      <c r="M724" s="200"/>
      <c r="N724" s="201"/>
      <c r="O724" s="201"/>
      <c r="P724" s="201"/>
      <c r="Q724" s="201"/>
      <c r="R724" s="201"/>
      <c r="S724" s="201"/>
      <c r="T724" s="20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96" t="s">
        <v>154</v>
      </c>
      <c r="AU724" s="196" t="s">
        <v>82</v>
      </c>
      <c r="AV724" s="13" t="s">
        <v>82</v>
      </c>
      <c r="AW724" s="13" t="s">
        <v>30</v>
      </c>
      <c r="AX724" s="13" t="s">
        <v>73</v>
      </c>
      <c r="AY724" s="196" t="s">
        <v>146</v>
      </c>
    </row>
    <row r="725" s="15" customFormat="1">
      <c r="A725" s="15"/>
      <c r="B725" s="211"/>
      <c r="C725" s="15"/>
      <c r="D725" s="195" t="s">
        <v>154</v>
      </c>
      <c r="E725" s="212" t="s">
        <v>1</v>
      </c>
      <c r="F725" s="213" t="s">
        <v>1134</v>
      </c>
      <c r="G725" s="15"/>
      <c r="H725" s="212" t="s">
        <v>1</v>
      </c>
      <c r="I725" s="214"/>
      <c r="J725" s="15"/>
      <c r="K725" s="15"/>
      <c r="L725" s="211"/>
      <c r="M725" s="215"/>
      <c r="N725" s="216"/>
      <c r="O725" s="216"/>
      <c r="P725" s="216"/>
      <c r="Q725" s="216"/>
      <c r="R725" s="216"/>
      <c r="S725" s="216"/>
      <c r="T725" s="217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12" t="s">
        <v>154</v>
      </c>
      <c r="AU725" s="212" t="s">
        <v>82</v>
      </c>
      <c r="AV725" s="15" t="s">
        <v>80</v>
      </c>
      <c r="AW725" s="15" t="s">
        <v>30</v>
      </c>
      <c r="AX725" s="15" t="s">
        <v>73</v>
      </c>
      <c r="AY725" s="212" t="s">
        <v>146</v>
      </c>
    </row>
    <row r="726" s="13" customFormat="1">
      <c r="A726" s="13"/>
      <c r="B726" s="194"/>
      <c r="C726" s="13"/>
      <c r="D726" s="195" t="s">
        <v>154</v>
      </c>
      <c r="E726" s="196" t="s">
        <v>1</v>
      </c>
      <c r="F726" s="197" t="s">
        <v>1135</v>
      </c>
      <c r="G726" s="13"/>
      <c r="H726" s="198">
        <v>6.1600000000000001</v>
      </c>
      <c r="I726" s="199"/>
      <c r="J726" s="13"/>
      <c r="K726" s="13"/>
      <c r="L726" s="194"/>
      <c r="M726" s="200"/>
      <c r="N726" s="201"/>
      <c r="O726" s="201"/>
      <c r="P726" s="201"/>
      <c r="Q726" s="201"/>
      <c r="R726" s="201"/>
      <c r="S726" s="201"/>
      <c r="T726" s="20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96" t="s">
        <v>154</v>
      </c>
      <c r="AU726" s="196" t="s">
        <v>82</v>
      </c>
      <c r="AV726" s="13" t="s">
        <v>82</v>
      </c>
      <c r="AW726" s="13" t="s">
        <v>30</v>
      </c>
      <c r="AX726" s="13" t="s">
        <v>73</v>
      </c>
      <c r="AY726" s="196" t="s">
        <v>146</v>
      </c>
    </row>
    <row r="727" s="14" customFormat="1">
      <c r="A727" s="14"/>
      <c r="B727" s="203"/>
      <c r="C727" s="14"/>
      <c r="D727" s="195" t="s">
        <v>154</v>
      </c>
      <c r="E727" s="204" t="s">
        <v>1</v>
      </c>
      <c r="F727" s="205" t="s">
        <v>167</v>
      </c>
      <c r="G727" s="14"/>
      <c r="H727" s="206">
        <v>69.679999999999993</v>
      </c>
      <c r="I727" s="207"/>
      <c r="J727" s="14"/>
      <c r="K727" s="14"/>
      <c r="L727" s="203"/>
      <c r="M727" s="208"/>
      <c r="N727" s="209"/>
      <c r="O727" s="209"/>
      <c r="P727" s="209"/>
      <c r="Q727" s="209"/>
      <c r="R727" s="209"/>
      <c r="S727" s="209"/>
      <c r="T727" s="21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04" t="s">
        <v>154</v>
      </c>
      <c r="AU727" s="204" t="s">
        <v>82</v>
      </c>
      <c r="AV727" s="14" t="s">
        <v>152</v>
      </c>
      <c r="AW727" s="14" t="s">
        <v>30</v>
      </c>
      <c r="AX727" s="14" t="s">
        <v>80</v>
      </c>
      <c r="AY727" s="204" t="s">
        <v>146</v>
      </c>
    </row>
    <row r="728" s="2" customFormat="1" ht="33" customHeight="1">
      <c r="A728" s="37"/>
      <c r="B728" s="179"/>
      <c r="C728" s="180" t="s">
        <v>1136</v>
      </c>
      <c r="D728" s="180" t="s">
        <v>148</v>
      </c>
      <c r="E728" s="181" t="s">
        <v>1137</v>
      </c>
      <c r="F728" s="182" t="s">
        <v>1138</v>
      </c>
      <c r="G728" s="183" t="s">
        <v>151</v>
      </c>
      <c r="H728" s="184">
        <v>601.88900000000001</v>
      </c>
      <c r="I728" s="185"/>
      <c r="J728" s="186">
        <f>ROUND(I728*H728,2)</f>
        <v>0</v>
      </c>
      <c r="K728" s="187"/>
      <c r="L728" s="38"/>
      <c r="M728" s="188" t="s">
        <v>1</v>
      </c>
      <c r="N728" s="189" t="s">
        <v>38</v>
      </c>
      <c r="O728" s="76"/>
      <c r="P728" s="190">
        <f>O728*H728</f>
        <v>0</v>
      </c>
      <c r="Q728" s="190">
        <v>0.00020000000000000001</v>
      </c>
      <c r="R728" s="190">
        <f>Q728*H728</f>
        <v>0.12037780000000001</v>
      </c>
      <c r="S728" s="190">
        <v>0</v>
      </c>
      <c r="T728" s="191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192" t="s">
        <v>239</v>
      </c>
      <c r="AT728" s="192" t="s">
        <v>148</v>
      </c>
      <c r="AU728" s="192" t="s">
        <v>82</v>
      </c>
      <c r="AY728" s="18" t="s">
        <v>146</v>
      </c>
      <c r="BE728" s="193">
        <f>IF(N728="základní",J728,0)</f>
        <v>0</v>
      </c>
      <c r="BF728" s="193">
        <f>IF(N728="snížená",J728,0)</f>
        <v>0</v>
      </c>
      <c r="BG728" s="193">
        <f>IF(N728="zákl. přenesená",J728,0)</f>
        <v>0</v>
      </c>
      <c r="BH728" s="193">
        <f>IF(N728="sníž. přenesená",J728,0)</f>
        <v>0</v>
      </c>
      <c r="BI728" s="193">
        <f>IF(N728="nulová",J728,0)</f>
        <v>0</v>
      </c>
      <c r="BJ728" s="18" t="s">
        <v>80</v>
      </c>
      <c r="BK728" s="193">
        <f>ROUND(I728*H728,2)</f>
        <v>0</v>
      </c>
      <c r="BL728" s="18" t="s">
        <v>239</v>
      </c>
      <c r="BM728" s="192" t="s">
        <v>1139</v>
      </c>
    </row>
    <row r="729" s="15" customFormat="1">
      <c r="A729" s="15"/>
      <c r="B729" s="211"/>
      <c r="C729" s="15"/>
      <c r="D729" s="195" t="s">
        <v>154</v>
      </c>
      <c r="E729" s="212" t="s">
        <v>1</v>
      </c>
      <c r="F729" s="213" t="s">
        <v>1130</v>
      </c>
      <c r="G729" s="15"/>
      <c r="H729" s="212" t="s">
        <v>1</v>
      </c>
      <c r="I729" s="214"/>
      <c r="J729" s="15"/>
      <c r="K729" s="15"/>
      <c r="L729" s="211"/>
      <c r="M729" s="215"/>
      <c r="N729" s="216"/>
      <c r="O729" s="216"/>
      <c r="P729" s="216"/>
      <c r="Q729" s="216"/>
      <c r="R729" s="216"/>
      <c r="S729" s="216"/>
      <c r="T729" s="217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12" t="s">
        <v>154</v>
      </c>
      <c r="AU729" s="212" t="s">
        <v>82</v>
      </c>
      <c r="AV729" s="15" t="s">
        <v>80</v>
      </c>
      <c r="AW729" s="15" t="s">
        <v>30</v>
      </c>
      <c r="AX729" s="15" t="s">
        <v>73</v>
      </c>
      <c r="AY729" s="212" t="s">
        <v>146</v>
      </c>
    </row>
    <row r="730" s="13" customFormat="1">
      <c r="A730" s="13"/>
      <c r="B730" s="194"/>
      <c r="C730" s="13"/>
      <c r="D730" s="195" t="s">
        <v>154</v>
      </c>
      <c r="E730" s="196" t="s">
        <v>1</v>
      </c>
      <c r="F730" s="197" t="s">
        <v>1140</v>
      </c>
      <c r="G730" s="13"/>
      <c r="H730" s="198">
        <v>65.158000000000001</v>
      </c>
      <c r="I730" s="199"/>
      <c r="J730" s="13"/>
      <c r="K730" s="13"/>
      <c r="L730" s="194"/>
      <c r="M730" s="200"/>
      <c r="N730" s="201"/>
      <c r="O730" s="201"/>
      <c r="P730" s="201"/>
      <c r="Q730" s="201"/>
      <c r="R730" s="201"/>
      <c r="S730" s="201"/>
      <c r="T730" s="20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96" t="s">
        <v>154</v>
      </c>
      <c r="AU730" s="196" t="s">
        <v>82</v>
      </c>
      <c r="AV730" s="13" t="s">
        <v>82</v>
      </c>
      <c r="AW730" s="13" t="s">
        <v>30</v>
      </c>
      <c r="AX730" s="13" t="s">
        <v>73</v>
      </c>
      <c r="AY730" s="196" t="s">
        <v>146</v>
      </c>
    </row>
    <row r="731" s="15" customFormat="1">
      <c r="A731" s="15"/>
      <c r="B731" s="211"/>
      <c r="C731" s="15"/>
      <c r="D731" s="195" t="s">
        <v>154</v>
      </c>
      <c r="E731" s="212" t="s">
        <v>1</v>
      </c>
      <c r="F731" s="213" t="s">
        <v>1132</v>
      </c>
      <c r="G731" s="15"/>
      <c r="H731" s="212" t="s">
        <v>1</v>
      </c>
      <c r="I731" s="214"/>
      <c r="J731" s="15"/>
      <c r="K731" s="15"/>
      <c r="L731" s="211"/>
      <c r="M731" s="215"/>
      <c r="N731" s="216"/>
      <c r="O731" s="216"/>
      <c r="P731" s="216"/>
      <c r="Q731" s="216"/>
      <c r="R731" s="216"/>
      <c r="S731" s="216"/>
      <c r="T731" s="217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12" t="s">
        <v>154</v>
      </c>
      <c r="AU731" s="212" t="s">
        <v>82</v>
      </c>
      <c r="AV731" s="15" t="s">
        <v>80</v>
      </c>
      <c r="AW731" s="15" t="s">
        <v>30</v>
      </c>
      <c r="AX731" s="15" t="s">
        <v>73</v>
      </c>
      <c r="AY731" s="212" t="s">
        <v>146</v>
      </c>
    </row>
    <row r="732" s="13" customFormat="1">
      <c r="A732" s="13"/>
      <c r="B732" s="194"/>
      <c r="C732" s="13"/>
      <c r="D732" s="195" t="s">
        <v>154</v>
      </c>
      <c r="E732" s="196" t="s">
        <v>1</v>
      </c>
      <c r="F732" s="197" t="s">
        <v>1141</v>
      </c>
      <c r="G732" s="13"/>
      <c r="H732" s="198">
        <v>65.218999999999994</v>
      </c>
      <c r="I732" s="199"/>
      <c r="J732" s="13"/>
      <c r="K732" s="13"/>
      <c r="L732" s="194"/>
      <c r="M732" s="200"/>
      <c r="N732" s="201"/>
      <c r="O732" s="201"/>
      <c r="P732" s="201"/>
      <c r="Q732" s="201"/>
      <c r="R732" s="201"/>
      <c r="S732" s="201"/>
      <c r="T732" s="20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96" t="s">
        <v>154</v>
      </c>
      <c r="AU732" s="196" t="s">
        <v>82</v>
      </c>
      <c r="AV732" s="13" t="s">
        <v>82</v>
      </c>
      <c r="AW732" s="13" t="s">
        <v>30</v>
      </c>
      <c r="AX732" s="13" t="s">
        <v>73</v>
      </c>
      <c r="AY732" s="196" t="s">
        <v>146</v>
      </c>
    </row>
    <row r="733" s="15" customFormat="1">
      <c r="A733" s="15"/>
      <c r="B733" s="211"/>
      <c r="C733" s="15"/>
      <c r="D733" s="195" t="s">
        <v>154</v>
      </c>
      <c r="E733" s="212" t="s">
        <v>1</v>
      </c>
      <c r="F733" s="213" t="s">
        <v>1142</v>
      </c>
      <c r="G733" s="15"/>
      <c r="H733" s="212" t="s">
        <v>1</v>
      </c>
      <c r="I733" s="214"/>
      <c r="J733" s="15"/>
      <c r="K733" s="15"/>
      <c r="L733" s="211"/>
      <c r="M733" s="215"/>
      <c r="N733" s="216"/>
      <c r="O733" s="216"/>
      <c r="P733" s="216"/>
      <c r="Q733" s="216"/>
      <c r="R733" s="216"/>
      <c r="S733" s="216"/>
      <c r="T733" s="217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12" t="s">
        <v>154</v>
      </c>
      <c r="AU733" s="212" t="s">
        <v>82</v>
      </c>
      <c r="AV733" s="15" t="s">
        <v>80</v>
      </c>
      <c r="AW733" s="15" t="s">
        <v>30</v>
      </c>
      <c r="AX733" s="15" t="s">
        <v>73</v>
      </c>
      <c r="AY733" s="212" t="s">
        <v>146</v>
      </c>
    </row>
    <row r="734" s="13" customFormat="1">
      <c r="A734" s="13"/>
      <c r="B734" s="194"/>
      <c r="C734" s="13"/>
      <c r="D734" s="195" t="s">
        <v>154</v>
      </c>
      <c r="E734" s="196" t="s">
        <v>1</v>
      </c>
      <c r="F734" s="197" t="s">
        <v>1143</v>
      </c>
      <c r="G734" s="13"/>
      <c r="H734" s="198">
        <v>31.106000000000002</v>
      </c>
      <c r="I734" s="199"/>
      <c r="J734" s="13"/>
      <c r="K734" s="13"/>
      <c r="L734" s="194"/>
      <c r="M734" s="200"/>
      <c r="N734" s="201"/>
      <c r="O734" s="201"/>
      <c r="P734" s="201"/>
      <c r="Q734" s="201"/>
      <c r="R734" s="201"/>
      <c r="S734" s="201"/>
      <c r="T734" s="20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96" t="s">
        <v>154</v>
      </c>
      <c r="AU734" s="196" t="s">
        <v>82</v>
      </c>
      <c r="AV734" s="13" t="s">
        <v>82</v>
      </c>
      <c r="AW734" s="13" t="s">
        <v>30</v>
      </c>
      <c r="AX734" s="13" t="s">
        <v>73</v>
      </c>
      <c r="AY734" s="196" t="s">
        <v>146</v>
      </c>
    </row>
    <row r="735" s="15" customFormat="1">
      <c r="A735" s="15"/>
      <c r="B735" s="211"/>
      <c r="C735" s="15"/>
      <c r="D735" s="195" t="s">
        <v>154</v>
      </c>
      <c r="E735" s="212" t="s">
        <v>1</v>
      </c>
      <c r="F735" s="213" t="s">
        <v>1144</v>
      </c>
      <c r="G735" s="15"/>
      <c r="H735" s="212" t="s">
        <v>1</v>
      </c>
      <c r="I735" s="214"/>
      <c r="J735" s="15"/>
      <c r="K735" s="15"/>
      <c r="L735" s="211"/>
      <c r="M735" s="215"/>
      <c r="N735" s="216"/>
      <c r="O735" s="216"/>
      <c r="P735" s="216"/>
      <c r="Q735" s="216"/>
      <c r="R735" s="216"/>
      <c r="S735" s="216"/>
      <c r="T735" s="217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12" t="s">
        <v>154</v>
      </c>
      <c r="AU735" s="212" t="s">
        <v>82</v>
      </c>
      <c r="AV735" s="15" t="s">
        <v>80</v>
      </c>
      <c r="AW735" s="15" t="s">
        <v>30</v>
      </c>
      <c r="AX735" s="15" t="s">
        <v>73</v>
      </c>
      <c r="AY735" s="212" t="s">
        <v>146</v>
      </c>
    </row>
    <row r="736" s="13" customFormat="1">
      <c r="A736" s="13"/>
      <c r="B736" s="194"/>
      <c r="C736" s="13"/>
      <c r="D736" s="195" t="s">
        <v>154</v>
      </c>
      <c r="E736" s="196" t="s">
        <v>1</v>
      </c>
      <c r="F736" s="197" t="s">
        <v>1145</v>
      </c>
      <c r="G736" s="13"/>
      <c r="H736" s="198">
        <v>30.48</v>
      </c>
      <c r="I736" s="199"/>
      <c r="J736" s="13"/>
      <c r="K736" s="13"/>
      <c r="L736" s="194"/>
      <c r="M736" s="200"/>
      <c r="N736" s="201"/>
      <c r="O736" s="201"/>
      <c r="P736" s="201"/>
      <c r="Q736" s="201"/>
      <c r="R736" s="201"/>
      <c r="S736" s="201"/>
      <c r="T736" s="20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96" t="s">
        <v>154</v>
      </c>
      <c r="AU736" s="196" t="s">
        <v>82</v>
      </c>
      <c r="AV736" s="13" t="s">
        <v>82</v>
      </c>
      <c r="AW736" s="13" t="s">
        <v>30</v>
      </c>
      <c r="AX736" s="13" t="s">
        <v>73</v>
      </c>
      <c r="AY736" s="196" t="s">
        <v>146</v>
      </c>
    </row>
    <row r="737" s="15" customFormat="1">
      <c r="A737" s="15"/>
      <c r="B737" s="211"/>
      <c r="C737" s="15"/>
      <c r="D737" s="195" t="s">
        <v>154</v>
      </c>
      <c r="E737" s="212" t="s">
        <v>1</v>
      </c>
      <c r="F737" s="213" t="s">
        <v>1146</v>
      </c>
      <c r="G737" s="15"/>
      <c r="H737" s="212" t="s">
        <v>1</v>
      </c>
      <c r="I737" s="214"/>
      <c r="J737" s="15"/>
      <c r="K737" s="15"/>
      <c r="L737" s="211"/>
      <c r="M737" s="215"/>
      <c r="N737" s="216"/>
      <c r="O737" s="216"/>
      <c r="P737" s="216"/>
      <c r="Q737" s="216"/>
      <c r="R737" s="216"/>
      <c r="S737" s="216"/>
      <c r="T737" s="217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12" t="s">
        <v>154</v>
      </c>
      <c r="AU737" s="212" t="s">
        <v>82</v>
      </c>
      <c r="AV737" s="15" t="s">
        <v>80</v>
      </c>
      <c r="AW737" s="15" t="s">
        <v>30</v>
      </c>
      <c r="AX737" s="15" t="s">
        <v>73</v>
      </c>
      <c r="AY737" s="212" t="s">
        <v>146</v>
      </c>
    </row>
    <row r="738" s="13" customFormat="1">
      <c r="A738" s="13"/>
      <c r="B738" s="194"/>
      <c r="C738" s="13"/>
      <c r="D738" s="195" t="s">
        <v>154</v>
      </c>
      <c r="E738" s="196" t="s">
        <v>1</v>
      </c>
      <c r="F738" s="197" t="s">
        <v>1147</v>
      </c>
      <c r="G738" s="13"/>
      <c r="H738" s="198">
        <v>36.810000000000002</v>
      </c>
      <c r="I738" s="199"/>
      <c r="J738" s="13"/>
      <c r="K738" s="13"/>
      <c r="L738" s="194"/>
      <c r="M738" s="200"/>
      <c r="N738" s="201"/>
      <c r="O738" s="201"/>
      <c r="P738" s="201"/>
      <c r="Q738" s="201"/>
      <c r="R738" s="201"/>
      <c r="S738" s="201"/>
      <c r="T738" s="20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196" t="s">
        <v>154</v>
      </c>
      <c r="AU738" s="196" t="s">
        <v>82</v>
      </c>
      <c r="AV738" s="13" t="s">
        <v>82</v>
      </c>
      <c r="AW738" s="13" t="s">
        <v>30</v>
      </c>
      <c r="AX738" s="13" t="s">
        <v>73</v>
      </c>
      <c r="AY738" s="196" t="s">
        <v>146</v>
      </c>
    </row>
    <row r="739" s="15" customFormat="1">
      <c r="A739" s="15"/>
      <c r="B739" s="211"/>
      <c r="C739" s="15"/>
      <c r="D739" s="195" t="s">
        <v>154</v>
      </c>
      <c r="E739" s="212" t="s">
        <v>1</v>
      </c>
      <c r="F739" s="213" t="s">
        <v>1148</v>
      </c>
      <c r="G739" s="15"/>
      <c r="H739" s="212" t="s">
        <v>1</v>
      </c>
      <c r="I739" s="214"/>
      <c r="J739" s="15"/>
      <c r="K739" s="15"/>
      <c r="L739" s="211"/>
      <c r="M739" s="215"/>
      <c r="N739" s="216"/>
      <c r="O739" s="216"/>
      <c r="P739" s="216"/>
      <c r="Q739" s="216"/>
      <c r="R739" s="216"/>
      <c r="S739" s="216"/>
      <c r="T739" s="217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12" t="s">
        <v>154</v>
      </c>
      <c r="AU739" s="212" t="s">
        <v>82</v>
      </c>
      <c r="AV739" s="15" t="s">
        <v>80</v>
      </c>
      <c r="AW739" s="15" t="s">
        <v>30</v>
      </c>
      <c r="AX739" s="15" t="s">
        <v>73</v>
      </c>
      <c r="AY739" s="212" t="s">
        <v>146</v>
      </c>
    </row>
    <row r="740" s="13" customFormat="1">
      <c r="A740" s="13"/>
      <c r="B740" s="194"/>
      <c r="C740" s="13"/>
      <c r="D740" s="195" t="s">
        <v>154</v>
      </c>
      <c r="E740" s="196" t="s">
        <v>1</v>
      </c>
      <c r="F740" s="197" t="s">
        <v>1149</v>
      </c>
      <c r="G740" s="13"/>
      <c r="H740" s="198">
        <v>33.640000000000001</v>
      </c>
      <c r="I740" s="199"/>
      <c r="J740" s="13"/>
      <c r="K740" s="13"/>
      <c r="L740" s="194"/>
      <c r="M740" s="200"/>
      <c r="N740" s="201"/>
      <c r="O740" s="201"/>
      <c r="P740" s="201"/>
      <c r="Q740" s="201"/>
      <c r="R740" s="201"/>
      <c r="S740" s="201"/>
      <c r="T740" s="20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196" t="s">
        <v>154</v>
      </c>
      <c r="AU740" s="196" t="s">
        <v>82</v>
      </c>
      <c r="AV740" s="13" t="s">
        <v>82</v>
      </c>
      <c r="AW740" s="13" t="s">
        <v>30</v>
      </c>
      <c r="AX740" s="13" t="s">
        <v>73</v>
      </c>
      <c r="AY740" s="196" t="s">
        <v>146</v>
      </c>
    </row>
    <row r="741" s="15" customFormat="1">
      <c r="A741" s="15"/>
      <c r="B741" s="211"/>
      <c r="C741" s="15"/>
      <c r="D741" s="195" t="s">
        <v>154</v>
      </c>
      <c r="E741" s="212" t="s">
        <v>1</v>
      </c>
      <c r="F741" s="213" t="s">
        <v>1150</v>
      </c>
      <c r="G741" s="15"/>
      <c r="H741" s="212" t="s">
        <v>1</v>
      </c>
      <c r="I741" s="214"/>
      <c r="J741" s="15"/>
      <c r="K741" s="15"/>
      <c r="L741" s="211"/>
      <c r="M741" s="215"/>
      <c r="N741" s="216"/>
      <c r="O741" s="216"/>
      <c r="P741" s="216"/>
      <c r="Q741" s="216"/>
      <c r="R741" s="216"/>
      <c r="S741" s="216"/>
      <c r="T741" s="217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12" t="s">
        <v>154</v>
      </c>
      <c r="AU741" s="212" t="s">
        <v>82</v>
      </c>
      <c r="AV741" s="15" t="s">
        <v>80</v>
      </c>
      <c r="AW741" s="15" t="s">
        <v>30</v>
      </c>
      <c r="AX741" s="15" t="s">
        <v>73</v>
      </c>
      <c r="AY741" s="212" t="s">
        <v>146</v>
      </c>
    </row>
    <row r="742" s="13" customFormat="1">
      <c r="A742" s="13"/>
      <c r="B742" s="194"/>
      <c r="C742" s="13"/>
      <c r="D742" s="195" t="s">
        <v>154</v>
      </c>
      <c r="E742" s="196" t="s">
        <v>1</v>
      </c>
      <c r="F742" s="197" t="s">
        <v>1151</v>
      </c>
      <c r="G742" s="13"/>
      <c r="H742" s="198">
        <v>28.861999999999998</v>
      </c>
      <c r="I742" s="199"/>
      <c r="J742" s="13"/>
      <c r="K742" s="13"/>
      <c r="L742" s="194"/>
      <c r="M742" s="200"/>
      <c r="N742" s="201"/>
      <c r="O742" s="201"/>
      <c r="P742" s="201"/>
      <c r="Q742" s="201"/>
      <c r="R742" s="201"/>
      <c r="S742" s="201"/>
      <c r="T742" s="20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96" t="s">
        <v>154</v>
      </c>
      <c r="AU742" s="196" t="s">
        <v>82</v>
      </c>
      <c r="AV742" s="13" t="s">
        <v>82</v>
      </c>
      <c r="AW742" s="13" t="s">
        <v>30</v>
      </c>
      <c r="AX742" s="13" t="s">
        <v>73</v>
      </c>
      <c r="AY742" s="196" t="s">
        <v>146</v>
      </c>
    </row>
    <row r="743" s="15" customFormat="1">
      <c r="A743" s="15"/>
      <c r="B743" s="211"/>
      <c r="C743" s="15"/>
      <c r="D743" s="195" t="s">
        <v>154</v>
      </c>
      <c r="E743" s="212" t="s">
        <v>1</v>
      </c>
      <c r="F743" s="213" t="s">
        <v>1152</v>
      </c>
      <c r="G743" s="15"/>
      <c r="H743" s="212" t="s">
        <v>1</v>
      </c>
      <c r="I743" s="214"/>
      <c r="J743" s="15"/>
      <c r="K743" s="15"/>
      <c r="L743" s="211"/>
      <c r="M743" s="215"/>
      <c r="N743" s="216"/>
      <c r="O743" s="216"/>
      <c r="P743" s="216"/>
      <c r="Q743" s="216"/>
      <c r="R743" s="216"/>
      <c r="S743" s="216"/>
      <c r="T743" s="217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12" t="s">
        <v>154</v>
      </c>
      <c r="AU743" s="212" t="s">
        <v>82</v>
      </c>
      <c r="AV743" s="15" t="s">
        <v>80</v>
      </c>
      <c r="AW743" s="15" t="s">
        <v>30</v>
      </c>
      <c r="AX743" s="15" t="s">
        <v>73</v>
      </c>
      <c r="AY743" s="212" t="s">
        <v>146</v>
      </c>
    </row>
    <row r="744" s="13" customFormat="1">
      <c r="A744" s="13"/>
      <c r="B744" s="194"/>
      <c r="C744" s="13"/>
      <c r="D744" s="195" t="s">
        <v>154</v>
      </c>
      <c r="E744" s="196" t="s">
        <v>1</v>
      </c>
      <c r="F744" s="197" t="s">
        <v>1153</v>
      </c>
      <c r="G744" s="13"/>
      <c r="H744" s="198">
        <v>77.438000000000002</v>
      </c>
      <c r="I744" s="199"/>
      <c r="J744" s="13"/>
      <c r="K744" s="13"/>
      <c r="L744" s="194"/>
      <c r="M744" s="200"/>
      <c r="N744" s="201"/>
      <c r="O744" s="201"/>
      <c r="P744" s="201"/>
      <c r="Q744" s="201"/>
      <c r="R744" s="201"/>
      <c r="S744" s="201"/>
      <c r="T744" s="20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196" t="s">
        <v>154</v>
      </c>
      <c r="AU744" s="196" t="s">
        <v>82</v>
      </c>
      <c r="AV744" s="13" t="s">
        <v>82</v>
      </c>
      <c r="AW744" s="13" t="s">
        <v>30</v>
      </c>
      <c r="AX744" s="13" t="s">
        <v>73</v>
      </c>
      <c r="AY744" s="196" t="s">
        <v>146</v>
      </c>
    </row>
    <row r="745" s="15" customFormat="1">
      <c r="A745" s="15"/>
      <c r="B745" s="211"/>
      <c r="C745" s="15"/>
      <c r="D745" s="195" t="s">
        <v>154</v>
      </c>
      <c r="E745" s="212" t="s">
        <v>1</v>
      </c>
      <c r="F745" s="213" t="s">
        <v>1154</v>
      </c>
      <c r="G745" s="15"/>
      <c r="H745" s="212" t="s">
        <v>1</v>
      </c>
      <c r="I745" s="214"/>
      <c r="J745" s="15"/>
      <c r="K745" s="15"/>
      <c r="L745" s="211"/>
      <c r="M745" s="215"/>
      <c r="N745" s="216"/>
      <c r="O745" s="216"/>
      <c r="P745" s="216"/>
      <c r="Q745" s="216"/>
      <c r="R745" s="216"/>
      <c r="S745" s="216"/>
      <c r="T745" s="217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12" t="s">
        <v>154</v>
      </c>
      <c r="AU745" s="212" t="s">
        <v>82</v>
      </c>
      <c r="AV745" s="15" t="s">
        <v>80</v>
      </c>
      <c r="AW745" s="15" t="s">
        <v>30</v>
      </c>
      <c r="AX745" s="15" t="s">
        <v>73</v>
      </c>
      <c r="AY745" s="212" t="s">
        <v>146</v>
      </c>
    </row>
    <row r="746" s="13" customFormat="1">
      <c r="A746" s="13"/>
      <c r="B746" s="194"/>
      <c r="C746" s="13"/>
      <c r="D746" s="195" t="s">
        <v>154</v>
      </c>
      <c r="E746" s="196" t="s">
        <v>1</v>
      </c>
      <c r="F746" s="197" t="s">
        <v>1155</v>
      </c>
      <c r="G746" s="13"/>
      <c r="H746" s="198">
        <v>31.032</v>
      </c>
      <c r="I746" s="199"/>
      <c r="J746" s="13"/>
      <c r="K746" s="13"/>
      <c r="L746" s="194"/>
      <c r="M746" s="200"/>
      <c r="N746" s="201"/>
      <c r="O746" s="201"/>
      <c r="P746" s="201"/>
      <c r="Q746" s="201"/>
      <c r="R746" s="201"/>
      <c r="S746" s="201"/>
      <c r="T746" s="20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196" t="s">
        <v>154</v>
      </c>
      <c r="AU746" s="196" t="s">
        <v>82</v>
      </c>
      <c r="AV746" s="13" t="s">
        <v>82</v>
      </c>
      <c r="AW746" s="13" t="s">
        <v>30</v>
      </c>
      <c r="AX746" s="13" t="s">
        <v>73</v>
      </c>
      <c r="AY746" s="196" t="s">
        <v>146</v>
      </c>
    </row>
    <row r="747" s="15" customFormat="1">
      <c r="A747" s="15"/>
      <c r="B747" s="211"/>
      <c r="C747" s="15"/>
      <c r="D747" s="195" t="s">
        <v>154</v>
      </c>
      <c r="E747" s="212" t="s">
        <v>1</v>
      </c>
      <c r="F747" s="213" t="s">
        <v>1134</v>
      </c>
      <c r="G747" s="15"/>
      <c r="H747" s="212" t="s">
        <v>1</v>
      </c>
      <c r="I747" s="214"/>
      <c r="J747" s="15"/>
      <c r="K747" s="15"/>
      <c r="L747" s="211"/>
      <c r="M747" s="215"/>
      <c r="N747" s="216"/>
      <c r="O747" s="216"/>
      <c r="P747" s="216"/>
      <c r="Q747" s="216"/>
      <c r="R747" s="216"/>
      <c r="S747" s="216"/>
      <c r="T747" s="217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12" t="s">
        <v>154</v>
      </c>
      <c r="AU747" s="212" t="s">
        <v>82</v>
      </c>
      <c r="AV747" s="15" t="s">
        <v>80</v>
      </c>
      <c r="AW747" s="15" t="s">
        <v>30</v>
      </c>
      <c r="AX747" s="15" t="s">
        <v>73</v>
      </c>
      <c r="AY747" s="212" t="s">
        <v>146</v>
      </c>
    </row>
    <row r="748" s="13" customFormat="1">
      <c r="A748" s="13"/>
      <c r="B748" s="194"/>
      <c r="C748" s="13"/>
      <c r="D748" s="195" t="s">
        <v>154</v>
      </c>
      <c r="E748" s="196" t="s">
        <v>1</v>
      </c>
      <c r="F748" s="197" t="s">
        <v>1156</v>
      </c>
      <c r="G748" s="13"/>
      <c r="H748" s="198">
        <v>61.740000000000002</v>
      </c>
      <c r="I748" s="199"/>
      <c r="J748" s="13"/>
      <c r="K748" s="13"/>
      <c r="L748" s="194"/>
      <c r="M748" s="200"/>
      <c r="N748" s="201"/>
      <c r="O748" s="201"/>
      <c r="P748" s="201"/>
      <c r="Q748" s="201"/>
      <c r="R748" s="201"/>
      <c r="S748" s="201"/>
      <c r="T748" s="20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196" t="s">
        <v>154</v>
      </c>
      <c r="AU748" s="196" t="s">
        <v>82</v>
      </c>
      <c r="AV748" s="13" t="s">
        <v>82</v>
      </c>
      <c r="AW748" s="13" t="s">
        <v>30</v>
      </c>
      <c r="AX748" s="13" t="s">
        <v>73</v>
      </c>
      <c r="AY748" s="196" t="s">
        <v>146</v>
      </c>
    </row>
    <row r="749" s="15" customFormat="1">
      <c r="A749" s="15"/>
      <c r="B749" s="211"/>
      <c r="C749" s="15"/>
      <c r="D749" s="195" t="s">
        <v>154</v>
      </c>
      <c r="E749" s="212" t="s">
        <v>1</v>
      </c>
      <c r="F749" s="213" t="s">
        <v>1157</v>
      </c>
      <c r="G749" s="15"/>
      <c r="H749" s="212" t="s">
        <v>1</v>
      </c>
      <c r="I749" s="214"/>
      <c r="J749" s="15"/>
      <c r="K749" s="15"/>
      <c r="L749" s="211"/>
      <c r="M749" s="215"/>
      <c r="N749" s="216"/>
      <c r="O749" s="216"/>
      <c r="P749" s="216"/>
      <c r="Q749" s="216"/>
      <c r="R749" s="216"/>
      <c r="S749" s="216"/>
      <c r="T749" s="217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12" t="s">
        <v>154</v>
      </c>
      <c r="AU749" s="212" t="s">
        <v>82</v>
      </c>
      <c r="AV749" s="15" t="s">
        <v>80</v>
      </c>
      <c r="AW749" s="15" t="s">
        <v>30</v>
      </c>
      <c r="AX749" s="15" t="s">
        <v>73</v>
      </c>
      <c r="AY749" s="212" t="s">
        <v>146</v>
      </c>
    </row>
    <row r="750" s="13" customFormat="1">
      <c r="A750" s="13"/>
      <c r="B750" s="194"/>
      <c r="C750" s="13"/>
      <c r="D750" s="195" t="s">
        <v>154</v>
      </c>
      <c r="E750" s="196" t="s">
        <v>1</v>
      </c>
      <c r="F750" s="197" t="s">
        <v>1158</v>
      </c>
      <c r="G750" s="13"/>
      <c r="H750" s="198">
        <v>46.060000000000002</v>
      </c>
      <c r="I750" s="199"/>
      <c r="J750" s="13"/>
      <c r="K750" s="13"/>
      <c r="L750" s="194"/>
      <c r="M750" s="200"/>
      <c r="N750" s="201"/>
      <c r="O750" s="201"/>
      <c r="P750" s="201"/>
      <c r="Q750" s="201"/>
      <c r="R750" s="201"/>
      <c r="S750" s="201"/>
      <c r="T750" s="20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196" t="s">
        <v>154</v>
      </c>
      <c r="AU750" s="196" t="s">
        <v>82</v>
      </c>
      <c r="AV750" s="13" t="s">
        <v>82</v>
      </c>
      <c r="AW750" s="13" t="s">
        <v>30</v>
      </c>
      <c r="AX750" s="13" t="s">
        <v>73</v>
      </c>
      <c r="AY750" s="196" t="s">
        <v>146</v>
      </c>
    </row>
    <row r="751" s="15" customFormat="1">
      <c r="A751" s="15"/>
      <c r="B751" s="211"/>
      <c r="C751" s="15"/>
      <c r="D751" s="195" t="s">
        <v>154</v>
      </c>
      <c r="E751" s="212" t="s">
        <v>1</v>
      </c>
      <c r="F751" s="213" t="s">
        <v>1159</v>
      </c>
      <c r="G751" s="15"/>
      <c r="H751" s="212" t="s">
        <v>1</v>
      </c>
      <c r="I751" s="214"/>
      <c r="J751" s="15"/>
      <c r="K751" s="15"/>
      <c r="L751" s="211"/>
      <c r="M751" s="215"/>
      <c r="N751" s="216"/>
      <c r="O751" s="216"/>
      <c r="P751" s="216"/>
      <c r="Q751" s="216"/>
      <c r="R751" s="216"/>
      <c r="S751" s="216"/>
      <c r="T751" s="217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12" t="s">
        <v>154</v>
      </c>
      <c r="AU751" s="212" t="s">
        <v>82</v>
      </c>
      <c r="AV751" s="15" t="s">
        <v>80</v>
      </c>
      <c r="AW751" s="15" t="s">
        <v>30</v>
      </c>
      <c r="AX751" s="15" t="s">
        <v>73</v>
      </c>
      <c r="AY751" s="212" t="s">
        <v>146</v>
      </c>
    </row>
    <row r="752" s="13" customFormat="1">
      <c r="A752" s="13"/>
      <c r="B752" s="194"/>
      <c r="C752" s="13"/>
      <c r="D752" s="195" t="s">
        <v>154</v>
      </c>
      <c r="E752" s="196" t="s">
        <v>1</v>
      </c>
      <c r="F752" s="197" t="s">
        <v>1160</v>
      </c>
      <c r="G752" s="13"/>
      <c r="H752" s="198">
        <v>72.944000000000003</v>
      </c>
      <c r="I752" s="199"/>
      <c r="J752" s="13"/>
      <c r="K752" s="13"/>
      <c r="L752" s="194"/>
      <c r="M752" s="200"/>
      <c r="N752" s="201"/>
      <c r="O752" s="201"/>
      <c r="P752" s="201"/>
      <c r="Q752" s="201"/>
      <c r="R752" s="201"/>
      <c r="S752" s="201"/>
      <c r="T752" s="20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196" t="s">
        <v>154</v>
      </c>
      <c r="AU752" s="196" t="s">
        <v>82</v>
      </c>
      <c r="AV752" s="13" t="s">
        <v>82</v>
      </c>
      <c r="AW752" s="13" t="s">
        <v>30</v>
      </c>
      <c r="AX752" s="13" t="s">
        <v>73</v>
      </c>
      <c r="AY752" s="196" t="s">
        <v>146</v>
      </c>
    </row>
    <row r="753" s="15" customFormat="1">
      <c r="A753" s="15"/>
      <c r="B753" s="211"/>
      <c r="C753" s="15"/>
      <c r="D753" s="195" t="s">
        <v>154</v>
      </c>
      <c r="E753" s="212" t="s">
        <v>1</v>
      </c>
      <c r="F753" s="213" t="s">
        <v>1161</v>
      </c>
      <c r="G753" s="15"/>
      <c r="H753" s="212" t="s">
        <v>1</v>
      </c>
      <c r="I753" s="214"/>
      <c r="J753" s="15"/>
      <c r="K753" s="15"/>
      <c r="L753" s="211"/>
      <c r="M753" s="215"/>
      <c r="N753" s="216"/>
      <c r="O753" s="216"/>
      <c r="P753" s="216"/>
      <c r="Q753" s="216"/>
      <c r="R753" s="216"/>
      <c r="S753" s="216"/>
      <c r="T753" s="217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12" t="s">
        <v>154</v>
      </c>
      <c r="AU753" s="212" t="s">
        <v>82</v>
      </c>
      <c r="AV753" s="15" t="s">
        <v>80</v>
      </c>
      <c r="AW753" s="15" t="s">
        <v>30</v>
      </c>
      <c r="AX753" s="15" t="s">
        <v>73</v>
      </c>
      <c r="AY753" s="212" t="s">
        <v>146</v>
      </c>
    </row>
    <row r="754" s="13" customFormat="1">
      <c r="A754" s="13"/>
      <c r="B754" s="194"/>
      <c r="C754" s="13"/>
      <c r="D754" s="195" t="s">
        <v>154</v>
      </c>
      <c r="E754" s="196" t="s">
        <v>1</v>
      </c>
      <c r="F754" s="197" t="s">
        <v>792</v>
      </c>
      <c r="G754" s="13"/>
      <c r="H754" s="198">
        <v>21.399999999999999</v>
      </c>
      <c r="I754" s="199"/>
      <c r="J754" s="13"/>
      <c r="K754" s="13"/>
      <c r="L754" s="194"/>
      <c r="M754" s="200"/>
      <c r="N754" s="201"/>
      <c r="O754" s="201"/>
      <c r="P754" s="201"/>
      <c r="Q754" s="201"/>
      <c r="R754" s="201"/>
      <c r="S754" s="201"/>
      <c r="T754" s="20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96" t="s">
        <v>154</v>
      </c>
      <c r="AU754" s="196" t="s">
        <v>82</v>
      </c>
      <c r="AV754" s="13" t="s">
        <v>82</v>
      </c>
      <c r="AW754" s="13" t="s">
        <v>30</v>
      </c>
      <c r="AX754" s="13" t="s">
        <v>73</v>
      </c>
      <c r="AY754" s="196" t="s">
        <v>146</v>
      </c>
    </row>
    <row r="755" s="14" customFormat="1">
      <c r="A755" s="14"/>
      <c r="B755" s="203"/>
      <c r="C755" s="14"/>
      <c r="D755" s="195" t="s">
        <v>154</v>
      </c>
      <c r="E755" s="204" t="s">
        <v>1</v>
      </c>
      <c r="F755" s="205" t="s">
        <v>167</v>
      </c>
      <c r="G755" s="14"/>
      <c r="H755" s="206">
        <v>601.88900000000001</v>
      </c>
      <c r="I755" s="207"/>
      <c r="J755" s="14"/>
      <c r="K755" s="14"/>
      <c r="L755" s="203"/>
      <c r="M755" s="208"/>
      <c r="N755" s="209"/>
      <c r="O755" s="209"/>
      <c r="P755" s="209"/>
      <c r="Q755" s="209"/>
      <c r="R755" s="209"/>
      <c r="S755" s="209"/>
      <c r="T755" s="21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04" t="s">
        <v>154</v>
      </c>
      <c r="AU755" s="204" t="s">
        <v>82</v>
      </c>
      <c r="AV755" s="14" t="s">
        <v>152</v>
      </c>
      <c r="AW755" s="14" t="s">
        <v>30</v>
      </c>
      <c r="AX755" s="14" t="s">
        <v>80</v>
      </c>
      <c r="AY755" s="204" t="s">
        <v>146</v>
      </c>
    </row>
    <row r="756" s="2" customFormat="1" ht="37.8" customHeight="1">
      <c r="A756" s="37"/>
      <c r="B756" s="179"/>
      <c r="C756" s="180" t="s">
        <v>1162</v>
      </c>
      <c r="D756" s="180" t="s">
        <v>148</v>
      </c>
      <c r="E756" s="181" t="s">
        <v>1163</v>
      </c>
      <c r="F756" s="182" t="s">
        <v>1164</v>
      </c>
      <c r="G756" s="183" t="s">
        <v>151</v>
      </c>
      <c r="H756" s="184">
        <v>180.744</v>
      </c>
      <c r="I756" s="185"/>
      <c r="J756" s="186">
        <f>ROUND(I756*H756,2)</f>
        <v>0</v>
      </c>
      <c r="K756" s="187"/>
      <c r="L756" s="38"/>
      <c r="M756" s="188" t="s">
        <v>1</v>
      </c>
      <c r="N756" s="189" t="s">
        <v>38</v>
      </c>
      <c r="O756" s="76"/>
      <c r="P756" s="190">
        <f>O756*H756</f>
        <v>0</v>
      </c>
      <c r="Q756" s="190">
        <v>0.00025999999999999998</v>
      </c>
      <c r="R756" s="190">
        <f>Q756*H756</f>
        <v>0.046993439999999997</v>
      </c>
      <c r="S756" s="190">
        <v>0</v>
      </c>
      <c r="T756" s="191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192" t="s">
        <v>239</v>
      </c>
      <c r="AT756" s="192" t="s">
        <v>148</v>
      </c>
      <c r="AU756" s="192" t="s">
        <v>82</v>
      </c>
      <c r="AY756" s="18" t="s">
        <v>146</v>
      </c>
      <c r="BE756" s="193">
        <f>IF(N756="základní",J756,0)</f>
        <v>0</v>
      </c>
      <c r="BF756" s="193">
        <f>IF(N756="snížená",J756,0)</f>
        <v>0</v>
      </c>
      <c r="BG756" s="193">
        <f>IF(N756="zákl. přenesená",J756,0)</f>
        <v>0</v>
      </c>
      <c r="BH756" s="193">
        <f>IF(N756="sníž. přenesená",J756,0)</f>
        <v>0</v>
      </c>
      <c r="BI756" s="193">
        <f>IF(N756="nulová",J756,0)</f>
        <v>0</v>
      </c>
      <c r="BJ756" s="18" t="s">
        <v>80</v>
      </c>
      <c r="BK756" s="193">
        <f>ROUND(I756*H756,2)</f>
        <v>0</v>
      </c>
      <c r="BL756" s="18" t="s">
        <v>239</v>
      </c>
      <c r="BM756" s="192" t="s">
        <v>1165</v>
      </c>
    </row>
    <row r="757" s="15" customFormat="1">
      <c r="A757" s="15"/>
      <c r="B757" s="211"/>
      <c r="C757" s="15"/>
      <c r="D757" s="195" t="s">
        <v>154</v>
      </c>
      <c r="E757" s="212" t="s">
        <v>1</v>
      </c>
      <c r="F757" s="213" t="s">
        <v>1134</v>
      </c>
      <c r="G757" s="15"/>
      <c r="H757" s="212" t="s">
        <v>1</v>
      </c>
      <c r="I757" s="214"/>
      <c r="J757" s="15"/>
      <c r="K757" s="15"/>
      <c r="L757" s="211"/>
      <c r="M757" s="215"/>
      <c r="N757" s="216"/>
      <c r="O757" s="216"/>
      <c r="P757" s="216"/>
      <c r="Q757" s="216"/>
      <c r="R757" s="216"/>
      <c r="S757" s="216"/>
      <c r="T757" s="217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12" t="s">
        <v>154</v>
      </c>
      <c r="AU757" s="212" t="s">
        <v>82</v>
      </c>
      <c r="AV757" s="15" t="s">
        <v>80</v>
      </c>
      <c r="AW757" s="15" t="s">
        <v>30</v>
      </c>
      <c r="AX757" s="15" t="s">
        <v>73</v>
      </c>
      <c r="AY757" s="212" t="s">
        <v>146</v>
      </c>
    </row>
    <row r="758" s="13" customFormat="1">
      <c r="A758" s="13"/>
      <c r="B758" s="194"/>
      <c r="C758" s="13"/>
      <c r="D758" s="195" t="s">
        <v>154</v>
      </c>
      <c r="E758" s="196" t="s">
        <v>1</v>
      </c>
      <c r="F758" s="197" t="s">
        <v>1156</v>
      </c>
      <c r="G758" s="13"/>
      <c r="H758" s="198">
        <v>61.740000000000002</v>
      </c>
      <c r="I758" s="199"/>
      <c r="J758" s="13"/>
      <c r="K758" s="13"/>
      <c r="L758" s="194"/>
      <c r="M758" s="200"/>
      <c r="N758" s="201"/>
      <c r="O758" s="201"/>
      <c r="P758" s="201"/>
      <c r="Q758" s="201"/>
      <c r="R758" s="201"/>
      <c r="S758" s="201"/>
      <c r="T758" s="20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196" t="s">
        <v>154</v>
      </c>
      <c r="AU758" s="196" t="s">
        <v>82</v>
      </c>
      <c r="AV758" s="13" t="s">
        <v>82</v>
      </c>
      <c r="AW758" s="13" t="s">
        <v>30</v>
      </c>
      <c r="AX758" s="13" t="s">
        <v>73</v>
      </c>
      <c r="AY758" s="196" t="s">
        <v>146</v>
      </c>
    </row>
    <row r="759" s="15" customFormat="1">
      <c r="A759" s="15"/>
      <c r="B759" s="211"/>
      <c r="C759" s="15"/>
      <c r="D759" s="195" t="s">
        <v>154</v>
      </c>
      <c r="E759" s="212" t="s">
        <v>1</v>
      </c>
      <c r="F759" s="213" t="s">
        <v>1157</v>
      </c>
      <c r="G759" s="15"/>
      <c r="H759" s="212" t="s">
        <v>1</v>
      </c>
      <c r="I759" s="214"/>
      <c r="J759" s="15"/>
      <c r="K759" s="15"/>
      <c r="L759" s="211"/>
      <c r="M759" s="215"/>
      <c r="N759" s="216"/>
      <c r="O759" s="216"/>
      <c r="P759" s="216"/>
      <c r="Q759" s="216"/>
      <c r="R759" s="216"/>
      <c r="S759" s="216"/>
      <c r="T759" s="217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12" t="s">
        <v>154</v>
      </c>
      <c r="AU759" s="212" t="s">
        <v>82</v>
      </c>
      <c r="AV759" s="15" t="s">
        <v>80</v>
      </c>
      <c r="AW759" s="15" t="s">
        <v>30</v>
      </c>
      <c r="AX759" s="15" t="s">
        <v>73</v>
      </c>
      <c r="AY759" s="212" t="s">
        <v>146</v>
      </c>
    </row>
    <row r="760" s="13" customFormat="1">
      <c r="A760" s="13"/>
      <c r="B760" s="194"/>
      <c r="C760" s="13"/>
      <c r="D760" s="195" t="s">
        <v>154</v>
      </c>
      <c r="E760" s="196" t="s">
        <v>1</v>
      </c>
      <c r="F760" s="197" t="s">
        <v>1158</v>
      </c>
      <c r="G760" s="13"/>
      <c r="H760" s="198">
        <v>46.060000000000002</v>
      </c>
      <c r="I760" s="199"/>
      <c r="J760" s="13"/>
      <c r="K760" s="13"/>
      <c r="L760" s="194"/>
      <c r="M760" s="200"/>
      <c r="N760" s="201"/>
      <c r="O760" s="201"/>
      <c r="P760" s="201"/>
      <c r="Q760" s="201"/>
      <c r="R760" s="201"/>
      <c r="S760" s="201"/>
      <c r="T760" s="20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196" t="s">
        <v>154</v>
      </c>
      <c r="AU760" s="196" t="s">
        <v>82</v>
      </c>
      <c r="AV760" s="13" t="s">
        <v>82</v>
      </c>
      <c r="AW760" s="13" t="s">
        <v>30</v>
      </c>
      <c r="AX760" s="13" t="s">
        <v>73</v>
      </c>
      <c r="AY760" s="196" t="s">
        <v>146</v>
      </c>
    </row>
    <row r="761" s="15" customFormat="1">
      <c r="A761" s="15"/>
      <c r="B761" s="211"/>
      <c r="C761" s="15"/>
      <c r="D761" s="195" t="s">
        <v>154</v>
      </c>
      <c r="E761" s="212" t="s">
        <v>1</v>
      </c>
      <c r="F761" s="213" t="s">
        <v>1159</v>
      </c>
      <c r="G761" s="15"/>
      <c r="H761" s="212" t="s">
        <v>1</v>
      </c>
      <c r="I761" s="214"/>
      <c r="J761" s="15"/>
      <c r="K761" s="15"/>
      <c r="L761" s="211"/>
      <c r="M761" s="215"/>
      <c r="N761" s="216"/>
      <c r="O761" s="216"/>
      <c r="P761" s="216"/>
      <c r="Q761" s="216"/>
      <c r="R761" s="216"/>
      <c r="S761" s="216"/>
      <c r="T761" s="217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12" t="s">
        <v>154</v>
      </c>
      <c r="AU761" s="212" t="s">
        <v>82</v>
      </c>
      <c r="AV761" s="15" t="s">
        <v>80</v>
      </c>
      <c r="AW761" s="15" t="s">
        <v>30</v>
      </c>
      <c r="AX761" s="15" t="s">
        <v>73</v>
      </c>
      <c r="AY761" s="212" t="s">
        <v>146</v>
      </c>
    </row>
    <row r="762" s="13" customFormat="1">
      <c r="A762" s="13"/>
      <c r="B762" s="194"/>
      <c r="C762" s="13"/>
      <c r="D762" s="195" t="s">
        <v>154</v>
      </c>
      <c r="E762" s="196" t="s">
        <v>1</v>
      </c>
      <c r="F762" s="197" t="s">
        <v>1160</v>
      </c>
      <c r="G762" s="13"/>
      <c r="H762" s="198">
        <v>72.944000000000003</v>
      </c>
      <c r="I762" s="199"/>
      <c r="J762" s="13"/>
      <c r="K762" s="13"/>
      <c r="L762" s="194"/>
      <c r="M762" s="200"/>
      <c r="N762" s="201"/>
      <c r="O762" s="201"/>
      <c r="P762" s="201"/>
      <c r="Q762" s="201"/>
      <c r="R762" s="201"/>
      <c r="S762" s="201"/>
      <c r="T762" s="20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96" t="s">
        <v>154</v>
      </c>
      <c r="AU762" s="196" t="s">
        <v>82</v>
      </c>
      <c r="AV762" s="13" t="s">
        <v>82</v>
      </c>
      <c r="AW762" s="13" t="s">
        <v>30</v>
      </c>
      <c r="AX762" s="13" t="s">
        <v>73</v>
      </c>
      <c r="AY762" s="196" t="s">
        <v>146</v>
      </c>
    </row>
    <row r="763" s="14" customFormat="1">
      <c r="A763" s="14"/>
      <c r="B763" s="203"/>
      <c r="C763" s="14"/>
      <c r="D763" s="195" t="s">
        <v>154</v>
      </c>
      <c r="E763" s="204" t="s">
        <v>1</v>
      </c>
      <c r="F763" s="205" t="s">
        <v>167</v>
      </c>
      <c r="G763" s="14"/>
      <c r="H763" s="206">
        <v>180.74400000000003</v>
      </c>
      <c r="I763" s="207"/>
      <c r="J763" s="14"/>
      <c r="K763" s="14"/>
      <c r="L763" s="203"/>
      <c r="M763" s="208"/>
      <c r="N763" s="209"/>
      <c r="O763" s="209"/>
      <c r="P763" s="209"/>
      <c r="Q763" s="209"/>
      <c r="R763" s="209"/>
      <c r="S763" s="209"/>
      <c r="T763" s="21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04" t="s">
        <v>154</v>
      </c>
      <c r="AU763" s="204" t="s">
        <v>82</v>
      </c>
      <c r="AV763" s="14" t="s">
        <v>152</v>
      </c>
      <c r="AW763" s="14" t="s">
        <v>30</v>
      </c>
      <c r="AX763" s="14" t="s">
        <v>80</v>
      </c>
      <c r="AY763" s="204" t="s">
        <v>146</v>
      </c>
    </row>
    <row r="764" s="2" customFormat="1" ht="37.8" customHeight="1">
      <c r="A764" s="37"/>
      <c r="B764" s="179"/>
      <c r="C764" s="180" t="s">
        <v>1166</v>
      </c>
      <c r="D764" s="180" t="s">
        <v>148</v>
      </c>
      <c r="E764" s="181" t="s">
        <v>1167</v>
      </c>
      <c r="F764" s="182" t="s">
        <v>1168</v>
      </c>
      <c r="G764" s="183" t="s">
        <v>151</v>
      </c>
      <c r="H764" s="184">
        <v>421.14499999999998</v>
      </c>
      <c r="I764" s="185"/>
      <c r="J764" s="186">
        <f>ROUND(I764*H764,2)</f>
        <v>0</v>
      </c>
      <c r="K764" s="187"/>
      <c r="L764" s="38"/>
      <c r="M764" s="188" t="s">
        <v>1</v>
      </c>
      <c r="N764" s="189" t="s">
        <v>38</v>
      </c>
      <c r="O764" s="76"/>
      <c r="P764" s="190">
        <f>O764*H764</f>
        <v>0</v>
      </c>
      <c r="Q764" s="190">
        <v>0.00029</v>
      </c>
      <c r="R764" s="190">
        <f>Q764*H764</f>
        <v>0.12213204999999999</v>
      </c>
      <c r="S764" s="190">
        <v>0</v>
      </c>
      <c r="T764" s="191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192" t="s">
        <v>239</v>
      </c>
      <c r="AT764" s="192" t="s">
        <v>148</v>
      </c>
      <c r="AU764" s="192" t="s">
        <v>82</v>
      </c>
      <c r="AY764" s="18" t="s">
        <v>146</v>
      </c>
      <c r="BE764" s="193">
        <f>IF(N764="základní",J764,0)</f>
        <v>0</v>
      </c>
      <c r="BF764" s="193">
        <f>IF(N764="snížená",J764,0)</f>
        <v>0</v>
      </c>
      <c r="BG764" s="193">
        <f>IF(N764="zákl. přenesená",J764,0)</f>
        <v>0</v>
      </c>
      <c r="BH764" s="193">
        <f>IF(N764="sníž. přenesená",J764,0)</f>
        <v>0</v>
      </c>
      <c r="BI764" s="193">
        <f>IF(N764="nulová",J764,0)</f>
        <v>0</v>
      </c>
      <c r="BJ764" s="18" t="s">
        <v>80</v>
      </c>
      <c r="BK764" s="193">
        <f>ROUND(I764*H764,2)</f>
        <v>0</v>
      </c>
      <c r="BL764" s="18" t="s">
        <v>239</v>
      </c>
      <c r="BM764" s="192" t="s">
        <v>1169</v>
      </c>
    </row>
    <row r="765" s="15" customFormat="1">
      <c r="A765" s="15"/>
      <c r="B765" s="211"/>
      <c r="C765" s="15"/>
      <c r="D765" s="195" t="s">
        <v>154</v>
      </c>
      <c r="E765" s="212" t="s">
        <v>1</v>
      </c>
      <c r="F765" s="213" t="s">
        <v>1130</v>
      </c>
      <c r="G765" s="15"/>
      <c r="H765" s="212" t="s">
        <v>1</v>
      </c>
      <c r="I765" s="214"/>
      <c r="J765" s="15"/>
      <c r="K765" s="15"/>
      <c r="L765" s="211"/>
      <c r="M765" s="215"/>
      <c r="N765" s="216"/>
      <c r="O765" s="216"/>
      <c r="P765" s="216"/>
      <c r="Q765" s="216"/>
      <c r="R765" s="216"/>
      <c r="S765" s="216"/>
      <c r="T765" s="217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12" t="s">
        <v>154</v>
      </c>
      <c r="AU765" s="212" t="s">
        <v>82</v>
      </c>
      <c r="AV765" s="15" t="s">
        <v>80</v>
      </c>
      <c r="AW765" s="15" t="s">
        <v>30</v>
      </c>
      <c r="AX765" s="15" t="s">
        <v>73</v>
      </c>
      <c r="AY765" s="212" t="s">
        <v>146</v>
      </c>
    </row>
    <row r="766" s="13" customFormat="1">
      <c r="A766" s="13"/>
      <c r="B766" s="194"/>
      <c r="C766" s="13"/>
      <c r="D766" s="195" t="s">
        <v>154</v>
      </c>
      <c r="E766" s="196" t="s">
        <v>1</v>
      </c>
      <c r="F766" s="197" t="s">
        <v>1140</v>
      </c>
      <c r="G766" s="13"/>
      <c r="H766" s="198">
        <v>65.158000000000001</v>
      </c>
      <c r="I766" s="199"/>
      <c r="J766" s="13"/>
      <c r="K766" s="13"/>
      <c r="L766" s="194"/>
      <c r="M766" s="200"/>
      <c r="N766" s="201"/>
      <c r="O766" s="201"/>
      <c r="P766" s="201"/>
      <c r="Q766" s="201"/>
      <c r="R766" s="201"/>
      <c r="S766" s="201"/>
      <c r="T766" s="20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96" t="s">
        <v>154</v>
      </c>
      <c r="AU766" s="196" t="s">
        <v>82</v>
      </c>
      <c r="AV766" s="13" t="s">
        <v>82</v>
      </c>
      <c r="AW766" s="13" t="s">
        <v>30</v>
      </c>
      <c r="AX766" s="13" t="s">
        <v>73</v>
      </c>
      <c r="AY766" s="196" t="s">
        <v>146</v>
      </c>
    </row>
    <row r="767" s="15" customFormat="1">
      <c r="A767" s="15"/>
      <c r="B767" s="211"/>
      <c r="C767" s="15"/>
      <c r="D767" s="195" t="s">
        <v>154</v>
      </c>
      <c r="E767" s="212" t="s">
        <v>1</v>
      </c>
      <c r="F767" s="213" t="s">
        <v>1132</v>
      </c>
      <c r="G767" s="15"/>
      <c r="H767" s="212" t="s">
        <v>1</v>
      </c>
      <c r="I767" s="214"/>
      <c r="J767" s="15"/>
      <c r="K767" s="15"/>
      <c r="L767" s="211"/>
      <c r="M767" s="215"/>
      <c r="N767" s="216"/>
      <c r="O767" s="216"/>
      <c r="P767" s="216"/>
      <c r="Q767" s="216"/>
      <c r="R767" s="216"/>
      <c r="S767" s="216"/>
      <c r="T767" s="217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12" t="s">
        <v>154</v>
      </c>
      <c r="AU767" s="212" t="s">
        <v>82</v>
      </c>
      <c r="AV767" s="15" t="s">
        <v>80</v>
      </c>
      <c r="AW767" s="15" t="s">
        <v>30</v>
      </c>
      <c r="AX767" s="15" t="s">
        <v>73</v>
      </c>
      <c r="AY767" s="212" t="s">
        <v>146</v>
      </c>
    </row>
    <row r="768" s="13" customFormat="1">
      <c r="A768" s="13"/>
      <c r="B768" s="194"/>
      <c r="C768" s="13"/>
      <c r="D768" s="195" t="s">
        <v>154</v>
      </c>
      <c r="E768" s="196" t="s">
        <v>1</v>
      </c>
      <c r="F768" s="197" t="s">
        <v>1141</v>
      </c>
      <c r="G768" s="13"/>
      <c r="H768" s="198">
        <v>65.218999999999994</v>
      </c>
      <c r="I768" s="199"/>
      <c r="J768" s="13"/>
      <c r="K768" s="13"/>
      <c r="L768" s="194"/>
      <c r="M768" s="200"/>
      <c r="N768" s="201"/>
      <c r="O768" s="201"/>
      <c r="P768" s="201"/>
      <c r="Q768" s="201"/>
      <c r="R768" s="201"/>
      <c r="S768" s="201"/>
      <c r="T768" s="20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96" t="s">
        <v>154</v>
      </c>
      <c r="AU768" s="196" t="s">
        <v>82</v>
      </c>
      <c r="AV768" s="13" t="s">
        <v>82</v>
      </c>
      <c r="AW768" s="13" t="s">
        <v>30</v>
      </c>
      <c r="AX768" s="13" t="s">
        <v>73</v>
      </c>
      <c r="AY768" s="196" t="s">
        <v>146</v>
      </c>
    </row>
    <row r="769" s="15" customFormat="1">
      <c r="A769" s="15"/>
      <c r="B769" s="211"/>
      <c r="C769" s="15"/>
      <c r="D769" s="195" t="s">
        <v>154</v>
      </c>
      <c r="E769" s="212" t="s">
        <v>1</v>
      </c>
      <c r="F769" s="213" t="s">
        <v>1142</v>
      </c>
      <c r="G769" s="15"/>
      <c r="H769" s="212" t="s">
        <v>1</v>
      </c>
      <c r="I769" s="214"/>
      <c r="J769" s="15"/>
      <c r="K769" s="15"/>
      <c r="L769" s="211"/>
      <c r="M769" s="215"/>
      <c r="N769" s="216"/>
      <c r="O769" s="216"/>
      <c r="P769" s="216"/>
      <c r="Q769" s="216"/>
      <c r="R769" s="216"/>
      <c r="S769" s="216"/>
      <c r="T769" s="217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12" t="s">
        <v>154</v>
      </c>
      <c r="AU769" s="212" t="s">
        <v>82</v>
      </c>
      <c r="AV769" s="15" t="s">
        <v>80</v>
      </c>
      <c r="AW769" s="15" t="s">
        <v>30</v>
      </c>
      <c r="AX769" s="15" t="s">
        <v>73</v>
      </c>
      <c r="AY769" s="212" t="s">
        <v>146</v>
      </c>
    </row>
    <row r="770" s="13" customFormat="1">
      <c r="A770" s="13"/>
      <c r="B770" s="194"/>
      <c r="C770" s="13"/>
      <c r="D770" s="195" t="s">
        <v>154</v>
      </c>
      <c r="E770" s="196" t="s">
        <v>1</v>
      </c>
      <c r="F770" s="197" t="s">
        <v>1143</v>
      </c>
      <c r="G770" s="13"/>
      <c r="H770" s="198">
        <v>31.106000000000002</v>
      </c>
      <c r="I770" s="199"/>
      <c r="J770" s="13"/>
      <c r="K770" s="13"/>
      <c r="L770" s="194"/>
      <c r="M770" s="200"/>
      <c r="N770" s="201"/>
      <c r="O770" s="201"/>
      <c r="P770" s="201"/>
      <c r="Q770" s="201"/>
      <c r="R770" s="201"/>
      <c r="S770" s="201"/>
      <c r="T770" s="20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96" t="s">
        <v>154</v>
      </c>
      <c r="AU770" s="196" t="s">
        <v>82</v>
      </c>
      <c r="AV770" s="13" t="s">
        <v>82</v>
      </c>
      <c r="AW770" s="13" t="s">
        <v>30</v>
      </c>
      <c r="AX770" s="13" t="s">
        <v>73</v>
      </c>
      <c r="AY770" s="196" t="s">
        <v>146</v>
      </c>
    </row>
    <row r="771" s="15" customFormat="1">
      <c r="A771" s="15"/>
      <c r="B771" s="211"/>
      <c r="C771" s="15"/>
      <c r="D771" s="195" t="s">
        <v>154</v>
      </c>
      <c r="E771" s="212" t="s">
        <v>1</v>
      </c>
      <c r="F771" s="213" t="s">
        <v>1144</v>
      </c>
      <c r="G771" s="15"/>
      <c r="H771" s="212" t="s">
        <v>1</v>
      </c>
      <c r="I771" s="214"/>
      <c r="J771" s="15"/>
      <c r="K771" s="15"/>
      <c r="L771" s="211"/>
      <c r="M771" s="215"/>
      <c r="N771" s="216"/>
      <c r="O771" s="216"/>
      <c r="P771" s="216"/>
      <c r="Q771" s="216"/>
      <c r="R771" s="216"/>
      <c r="S771" s="216"/>
      <c r="T771" s="217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12" t="s">
        <v>154</v>
      </c>
      <c r="AU771" s="212" t="s">
        <v>82</v>
      </c>
      <c r="AV771" s="15" t="s">
        <v>80</v>
      </c>
      <c r="AW771" s="15" t="s">
        <v>30</v>
      </c>
      <c r="AX771" s="15" t="s">
        <v>73</v>
      </c>
      <c r="AY771" s="212" t="s">
        <v>146</v>
      </c>
    </row>
    <row r="772" s="13" customFormat="1">
      <c r="A772" s="13"/>
      <c r="B772" s="194"/>
      <c r="C772" s="13"/>
      <c r="D772" s="195" t="s">
        <v>154</v>
      </c>
      <c r="E772" s="196" t="s">
        <v>1</v>
      </c>
      <c r="F772" s="197" t="s">
        <v>1145</v>
      </c>
      <c r="G772" s="13"/>
      <c r="H772" s="198">
        <v>30.48</v>
      </c>
      <c r="I772" s="199"/>
      <c r="J772" s="13"/>
      <c r="K772" s="13"/>
      <c r="L772" s="194"/>
      <c r="M772" s="200"/>
      <c r="N772" s="201"/>
      <c r="O772" s="201"/>
      <c r="P772" s="201"/>
      <c r="Q772" s="201"/>
      <c r="R772" s="201"/>
      <c r="S772" s="201"/>
      <c r="T772" s="20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196" t="s">
        <v>154</v>
      </c>
      <c r="AU772" s="196" t="s">
        <v>82</v>
      </c>
      <c r="AV772" s="13" t="s">
        <v>82</v>
      </c>
      <c r="AW772" s="13" t="s">
        <v>30</v>
      </c>
      <c r="AX772" s="13" t="s">
        <v>73</v>
      </c>
      <c r="AY772" s="196" t="s">
        <v>146</v>
      </c>
    </row>
    <row r="773" s="15" customFormat="1">
      <c r="A773" s="15"/>
      <c r="B773" s="211"/>
      <c r="C773" s="15"/>
      <c r="D773" s="195" t="s">
        <v>154</v>
      </c>
      <c r="E773" s="212" t="s">
        <v>1</v>
      </c>
      <c r="F773" s="213" t="s">
        <v>1146</v>
      </c>
      <c r="G773" s="15"/>
      <c r="H773" s="212" t="s">
        <v>1</v>
      </c>
      <c r="I773" s="214"/>
      <c r="J773" s="15"/>
      <c r="K773" s="15"/>
      <c r="L773" s="211"/>
      <c r="M773" s="215"/>
      <c r="N773" s="216"/>
      <c r="O773" s="216"/>
      <c r="P773" s="216"/>
      <c r="Q773" s="216"/>
      <c r="R773" s="216"/>
      <c r="S773" s="216"/>
      <c r="T773" s="217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12" t="s">
        <v>154</v>
      </c>
      <c r="AU773" s="212" t="s">
        <v>82</v>
      </c>
      <c r="AV773" s="15" t="s">
        <v>80</v>
      </c>
      <c r="AW773" s="15" t="s">
        <v>30</v>
      </c>
      <c r="AX773" s="15" t="s">
        <v>73</v>
      </c>
      <c r="AY773" s="212" t="s">
        <v>146</v>
      </c>
    </row>
    <row r="774" s="13" customFormat="1">
      <c r="A774" s="13"/>
      <c r="B774" s="194"/>
      <c r="C774" s="13"/>
      <c r="D774" s="195" t="s">
        <v>154</v>
      </c>
      <c r="E774" s="196" t="s">
        <v>1</v>
      </c>
      <c r="F774" s="197" t="s">
        <v>1147</v>
      </c>
      <c r="G774" s="13"/>
      <c r="H774" s="198">
        <v>36.810000000000002</v>
      </c>
      <c r="I774" s="199"/>
      <c r="J774" s="13"/>
      <c r="K774" s="13"/>
      <c r="L774" s="194"/>
      <c r="M774" s="200"/>
      <c r="N774" s="201"/>
      <c r="O774" s="201"/>
      <c r="P774" s="201"/>
      <c r="Q774" s="201"/>
      <c r="R774" s="201"/>
      <c r="S774" s="201"/>
      <c r="T774" s="20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96" t="s">
        <v>154</v>
      </c>
      <c r="AU774" s="196" t="s">
        <v>82</v>
      </c>
      <c r="AV774" s="13" t="s">
        <v>82</v>
      </c>
      <c r="AW774" s="13" t="s">
        <v>30</v>
      </c>
      <c r="AX774" s="13" t="s">
        <v>73</v>
      </c>
      <c r="AY774" s="196" t="s">
        <v>146</v>
      </c>
    </row>
    <row r="775" s="15" customFormat="1">
      <c r="A775" s="15"/>
      <c r="B775" s="211"/>
      <c r="C775" s="15"/>
      <c r="D775" s="195" t="s">
        <v>154</v>
      </c>
      <c r="E775" s="212" t="s">
        <v>1</v>
      </c>
      <c r="F775" s="213" t="s">
        <v>1148</v>
      </c>
      <c r="G775" s="15"/>
      <c r="H775" s="212" t="s">
        <v>1</v>
      </c>
      <c r="I775" s="214"/>
      <c r="J775" s="15"/>
      <c r="K775" s="15"/>
      <c r="L775" s="211"/>
      <c r="M775" s="215"/>
      <c r="N775" s="216"/>
      <c r="O775" s="216"/>
      <c r="P775" s="216"/>
      <c r="Q775" s="216"/>
      <c r="R775" s="216"/>
      <c r="S775" s="216"/>
      <c r="T775" s="217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12" t="s">
        <v>154</v>
      </c>
      <c r="AU775" s="212" t="s">
        <v>82</v>
      </c>
      <c r="AV775" s="15" t="s">
        <v>80</v>
      </c>
      <c r="AW775" s="15" t="s">
        <v>30</v>
      </c>
      <c r="AX775" s="15" t="s">
        <v>73</v>
      </c>
      <c r="AY775" s="212" t="s">
        <v>146</v>
      </c>
    </row>
    <row r="776" s="13" customFormat="1">
      <c r="A776" s="13"/>
      <c r="B776" s="194"/>
      <c r="C776" s="13"/>
      <c r="D776" s="195" t="s">
        <v>154</v>
      </c>
      <c r="E776" s="196" t="s">
        <v>1</v>
      </c>
      <c r="F776" s="197" t="s">
        <v>1149</v>
      </c>
      <c r="G776" s="13"/>
      <c r="H776" s="198">
        <v>33.640000000000001</v>
      </c>
      <c r="I776" s="199"/>
      <c r="J776" s="13"/>
      <c r="K776" s="13"/>
      <c r="L776" s="194"/>
      <c r="M776" s="200"/>
      <c r="N776" s="201"/>
      <c r="O776" s="201"/>
      <c r="P776" s="201"/>
      <c r="Q776" s="201"/>
      <c r="R776" s="201"/>
      <c r="S776" s="201"/>
      <c r="T776" s="20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196" t="s">
        <v>154</v>
      </c>
      <c r="AU776" s="196" t="s">
        <v>82</v>
      </c>
      <c r="AV776" s="13" t="s">
        <v>82</v>
      </c>
      <c r="AW776" s="13" t="s">
        <v>30</v>
      </c>
      <c r="AX776" s="13" t="s">
        <v>73</v>
      </c>
      <c r="AY776" s="196" t="s">
        <v>146</v>
      </c>
    </row>
    <row r="777" s="15" customFormat="1">
      <c r="A777" s="15"/>
      <c r="B777" s="211"/>
      <c r="C777" s="15"/>
      <c r="D777" s="195" t="s">
        <v>154</v>
      </c>
      <c r="E777" s="212" t="s">
        <v>1</v>
      </c>
      <c r="F777" s="213" t="s">
        <v>1150</v>
      </c>
      <c r="G777" s="15"/>
      <c r="H777" s="212" t="s">
        <v>1</v>
      </c>
      <c r="I777" s="214"/>
      <c r="J777" s="15"/>
      <c r="K777" s="15"/>
      <c r="L777" s="211"/>
      <c r="M777" s="215"/>
      <c r="N777" s="216"/>
      <c r="O777" s="216"/>
      <c r="P777" s="216"/>
      <c r="Q777" s="216"/>
      <c r="R777" s="216"/>
      <c r="S777" s="216"/>
      <c r="T777" s="217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12" t="s">
        <v>154</v>
      </c>
      <c r="AU777" s="212" t="s">
        <v>82</v>
      </c>
      <c r="AV777" s="15" t="s">
        <v>80</v>
      </c>
      <c r="AW777" s="15" t="s">
        <v>30</v>
      </c>
      <c r="AX777" s="15" t="s">
        <v>73</v>
      </c>
      <c r="AY777" s="212" t="s">
        <v>146</v>
      </c>
    </row>
    <row r="778" s="13" customFormat="1">
      <c r="A778" s="13"/>
      <c r="B778" s="194"/>
      <c r="C778" s="13"/>
      <c r="D778" s="195" t="s">
        <v>154</v>
      </c>
      <c r="E778" s="196" t="s">
        <v>1</v>
      </c>
      <c r="F778" s="197" t="s">
        <v>1151</v>
      </c>
      <c r="G778" s="13"/>
      <c r="H778" s="198">
        <v>28.861999999999998</v>
      </c>
      <c r="I778" s="199"/>
      <c r="J778" s="13"/>
      <c r="K778" s="13"/>
      <c r="L778" s="194"/>
      <c r="M778" s="200"/>
      <c r="N778" s="201"/>
      <c r="O778" s="201"/>
      <c r="P778" s="201"/>
      <c r="Q778" s="201"/>
      <c r="R778" s="201"/>
      <c r="S778" s="201"/>
      <c r="T778" s="20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196" t="s">
        <v>154</v>
      </c>
      <c r="AU778" s="196" t="s">
        <v>82</v>
      </c>
      <c r="AV778" s="13" t="s">
        <v>82</v>
      </c>
      <c r="AW778" s="13" t="s">
        <v>30</v>
      </c>
      <c r="AX778" s="13" t="s">
        <v>73</v>
      </c>
      <c r="AY778" s="196" t="s">
        <v>146</v>
      </c>
    </row>
    <row r="779" s="15" customFormat="1">
      <c r="A779" s="15"/>
      <c r="B779" s="211"/>
      <c r="C779" s="15"/>
      <c r="D779" s="195" t="s">
        <v>154</v>
      </c>
      <c r="E779" s="212" t="s">
        <v>1</v>
      </c>
      <c r="F779" s="213" t="s">
        <v>1152</v>
      </c>
      <c r="G779" s="15"/>
      <c r="H779" s="212" t="s">
        <v>1</v>
      </c>
      <c r="I779" s="214"/>
      <c r="J779" s="15"/>
      <c r="K779" s="15"/>
      <c r="L779" s="211"/>
      <c r="M779" s="215"/>
      <c r="N779" s="216"/>
      <c r="O779" s="216"/>
      <c r="P779" s="216"/>
      <c r="Q779" s="216"/>
      <c r="R779" s="216"/>
      <c r="S779" s="216"/>
      <c r="T779" s="217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12" t="s">
        <v>154</v>
      </c>
      <c r="AU779" s="212" t="s">
        <v>82</v>
      </c>
      <c r="AV779" s="15" t="s">
        <v>80</v>
      </c>
      <c r="AW779" s="15" t="s">
        <v>30</v>
      </c>
      <c r="AX779" s="15" t="s">
        <v>73</v>
      </c>
      <c r="AY779" s="212" t="s">
        <v>146</v>
      </c>
    </row>
    <row r="780" s="13" customFormat="1">
      <c r="A780" s="13"/>
      <c r="B780" s="194"/>
      <c r="C780" s="13"/>
      <c r="D780" s="195" t="s">
        <v>154</v>
      </c>
      <c r="E780" s="196" t="s">
        <v>1</v>
      </c>
      <c r="F780" s="197" t="s">
        <v>1153</v>
      </c>
      <c r="G780" s="13"/>
      <c r="H780" s="198">
        <v>77.438000000000002</v>
      </c>
      <c r="I780" s="199"/>
      <c r="J780" s="13"/>
      <c r="K780" s="13"/>
      <c r="L780" s="194"/>
      <c r="M780" s="200"/>
      <c r="N780" s="201"/>
      <c r="O780" s="201"/>
      <c r="P780" s="201"/>
      <c r="Q780" s="201"/>
      <c r="R780" s="201"/>
      <c r="S780" s="201"/>
      <c r="T780" s="20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96" t="s">
        <v>154</v>
      </c>
      <c r="AU780" s="196" t="s">
        <v>82</v>
      </c>
      <c r="AV780" s="13" t="s">
        <v>82</v>
      </c>
      <c r="AW780" s="13" t="s">
        <v>30</v>
      </c>
      <c r="AX780" s="13" t="s">
        <v>73</v>
      </c>
      <c r="AY780" s="196" t="s">
        <v>146</v>
      </c>
    </row>
    <row r="781" s="15" customFormat="1">
      <c r="A781" s="15"/>
      <c r="B781" s="211"/>
      <c r="C781" s="15"/>
      <c r="D781" s="195" t="s">
        <v>154</v>
      </c>
      <c r="E781" s="212" t="s">
        <v>1</v>
      </c>
      <c r="F781" s="213" t="s">
        <v>1154</v>
      </c>
      <c r="G781" s="15"/>
      <c r="H781" s="212" t="s">
        <v>1</v>
      </c>
      <c r="I781" s="214"/>
      <c r="J781" s="15"/>
      <c r="K781" s="15"/>
      <c r="L781" s="211"/>
      <c r="M781" s="215"/>
      <c r="N781" s="216"/>
      <c r="O781" s="216"/>
      <c r="P781" s="216"/>
      <c r="Q781" s="216"/>
      <c r="R781" s="216"/>
      <c r="S781" s="216"/>
      <c r="T781" s="217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12" t="s">
        <v>154</v>
      </c>
      <c r="AU781" s="212" t="s">
        <v>82</v>
      </c>
      <c r="AV781" s="15" t="s">
        <v>80</v>
      </c>
      <c r="AW781" s="15" t="s">
        <v>30</v>
      </c>
      <c r="AX781" s="15" t="s">
        <v>73</v>
      </c>
      <c r="AY781" s="212" t="s">
        <v>146</v>
      </c>
    </row>
    <row r="782" s="13" customFormat="1">
      <c r="A782" s="13"/>
      <c r="B782" s="194"/>
      <c r="C782" s="13"/>
      <c r="D782" s="195" t="s">
        <v>154</v>
      </c>
      <c r="E782" s="196" t="s">
        <v>1</v>
      </c>
      <c r="F782" s="197" t="s">
        <v>1155</v>
      </c>
      <c r="G782" s="13"/>
      <c r="H782" s="198">
        <v>31.032</v>
      </c>
      <c r="I782" s="199"/>
      <c r="J782" s="13"/>
      <c r="K782" s="13"/>
      <c r="L782" s="194"/>
      <c r="M782" s="200"/>
      <c r="N782" s="201"/>
      <c r="O782" s="201"/>
      <c r="P782" s="201"/>
      <c r="Q782" s="201"/>
      <c r="R782" s="201"/>
      <c r="S782" s="201"/>
      <c r="T782" s="20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196" t="s">
        <v>154</v>
      </c>
      <c r="AU782" s="196" t="s">
        <v>82</v>
      </c>
      <c r="AV782" s="13" t="s">
        <v>82</v>
      </c>
      <c r="AW782" s="13" t="s">
        <v>30</v>
      </c>
      <c r="AX782" s="13" t="s">
        <v>73</v>
      </c>
      <c r="AY782" s="196" t="s">
        <v>146</v>
      </c>
    </row>
    <row r="783" s="15" customFormat="1">
      <c r="A783" s="15"/>
      <c r="B783" s="211"/>
      <c r="C783" s="15"/>
      <c r="D783" s="195" t="s">
        <v>154</v>
      </c>
      <c r="E783" s="212" t="s">
        <v>1</v>
      </c>
      <c r="F783" s="213" t="s">
        <v>1161</v>
      </c>
      <c r="G783" s="15"/>
      <c r="H783" s="212" t="s">
        <v>1</v>
      </c>
      <c r="I783" s="214"/>
      <c r="J783" s="15"/>
      <c r="K783" s="15"/>
      <c r="L783" s="211"/>
      <c r="M783" s="215"/>
      <c r="N783" s="216"/>
      <c r="O783" s="216"/>
      <c r="P783" s="216"/>
      <c r="Q783" s="216"/>
      <c r="R783" s="216"/>
      <c r="S783" s="216"/>
      <c r="T783" s="217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12" t="s">
        <v>154</v>
      </c>
      <c r="AU783" s="212" t="s">
        <v>82</v>
      </c>
      <c r="AV783" s="15" t="s">
        <v>80</v>
      </c>
      <c r="AW783" s="15" t="s">
        <v>30</v>
      </c>
      <c r="AX783" s="15" t="s">
        <v>73</v>
      </c>
      <c r="AY783" s="212" t="s">
        <v>146</v>
      </c>
    </row>
    <row r="784" s="13" customFormat="1">
      <c r="A784" s="13"/>
      <c r="B784" s="194"/>
      <c r="C784" s="13"/>
      <c r="D784" s="195" t="s">
        <v>154</v>
      </c>
      <c r="E784" s="196" t="s">
        <v>1</v>
      </c>
      <c r="F784" s="197" t="s">
        <v>792</v>
      </c>
      <c r="G784" s="13"/>
      <c r="H784" s="198">
        <v>21.399999999999999</v>
      </c>
      <c r="I784" s="199"/>
      <c r="J784" s="13"/>
      <c r="K784" s="13"/>
      <c r="L784" s="194"/>
      <c r="M784" s="200"/>
      <c r="N784" s="201"/>
      <c r="O784" s="201"/>
      <c r="P784" s="201"/>
      <c r="Q784" s="201"/>
      <c r="R784" s="201"/>
      <c r="S784" s="201"/>
      <c r="T784" s="20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196" t="s">
        <v>154</v>
      </c>
      <c r="AU784" s="196" t="s">
        <v>82</v>
      </c>
      <c r="AV784" s="13" t="s">
        <v>82</v>
      </c>
      <c r="AW784" s="13" t="s">
        <v>30</v>
      </c>
      <c r="AX784" s="13" t="s">
        <v>73</v>
      </c>
      <c r="AY784" s="196" t="s">
        <v>146</v>
      </c>
    </row>
    <row r="785" s="14" customFormat="1">
      <c r="A785" s="14"/>
      <c r="B785" s="203"/>
      <c r="C785" s="14"/>
      <c r="D785" s="195" t="s">
        <v>154</v>
      </c>
      <c r="E785" s="204" t="s">
        <v>1</v>
      </c>
      <c r="F785" s="205" t="s">
        <v>167</v>
      </c>
      <c r="G785" s="14"/>
      <c r="H785" s="206">
        <v>421.14499999999998</v>
      </c>
      <c r="I785" s="207"/>
      <c r="J785" s="14"/>
      <c r="K785" s="14"/>
      <c r="L785" s="203"/>
      <c r="M785" s="208"/>
      <c r="N785" s="209"/>
      <c r="O785" s="209"/>
      <c r="P785" s="209"/>
      <c r="Q785" s="209"/>
      <c r="R785" s="209"/>
      <c r="S785" s="209"/>
      <c r="T785" s="21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04" t="s">
        <v>154</v>
      </c>
      <c r="AU785" s="204" t="s">
        <v>82</v>
      </c>
      <c r="AV785" s="14" t="s">
        <v>152</v>
      </c>
      <c r="AW785" s="14" t="s">
        <v>30</v>
      </c>
      <c r="AX785" s="14" t="s">
        <v>80</v>
      </c>
      <c r="AY785" s="204" t="s">
        <v>146</v>
      </c>
    </row>
    <row r="786" s="12" customFormat="1" ht="25.92" customHeight="1">
      <c r="A786" s="12"/>
      <c r="B786" s="166"/>
      <c r="C786" s="12"/>
      <c r="D786" s="167" t="s">
        <v>72</v>
      </c>
      <c r="E786" s="168" t="s">
        <v>209</v>
      </c>
      <c r="F786" s="168" t="s">
        <v>209</v>
      </c>
      <c r="G786" s="12"/>
      <c r="H786" s="12"/>
      <c r="I786" s="169"/>
      <c r="J786" s="170">
        <f>BK786</f>
        <v>0</v>
      </c>
      <c r="K786" s="12"/>
      <c r="L786" s="166"/>
      <c r="M786" s="171"/>
      <c r="N786" s="172"/>
      <c r="O786" s="172"/>
      <c r="P786" s="173">
        <f>P787+P789+P791+P793</f>
        <v>0</v>
      </c>
      <c r="Q786" s="172"/>
      <c r="R786" s="173">
        <f>R787+R789+R791+R793</f>
        <v>0</v>
      </c>
      <c r="S786" s="172"/>
      <c r="T786" s="174">
        <f>T787+T789+T791+T793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167" t="s">
        <v>161</v>
      </c>
      <c r="AT786" s="175" t="s">
        <v>72</v>
      </c>
      <c r="AU786" s="175" t="s">
        <v>73</v>
      </c>
      <c r="AY786" s="167" t="s">
        <v>146</v>
      </c>
      <c r="BK786" s="176">
        <f>BK787+BK789+BK791+BK793</f>
        <v>0</v>
      </c>
    </row>
    <row r="787" s="12" customFormat="1" ht="22.8" customHeight="1">
      <c r="A787" s="12"/>
      <c r="B787" s="166"/>
      <c r="C787" s="12"/>
      <c r="D787" s="167" t="s">
        <v>72</v>
      </c>
      <c r="E787" s="177" t="s">
        <v>1170</v>
      </c>
      <c r="F787" s="177" t="s">
        <v>1171</v>
      </c>
      <c r="G787" s="12"/>
      <c r="H787" s="12"/>
      <c r="I787" s="169"/>
      <c r="J787" s="178">
        <f>BK787</f>
        <v>0</v>
      </c>
      <c r="K787" s="12"/>
      <c r="L787" s="166"/>
      <c r="M787" s="171"/>
      <c r="N787" s="172"/>
      <c r="O787" s="172"/>
      <c r="P787" s="173">
        <f>P788</f>
        <v>0</v>
      </c>
      <c r="Q787" s="172"/>
      <c r="R787" s="173">
        <f>R788</f>
        <v>0</v>
      </c>
      <c r="S787" s="172"/>
      <c r="T787" s="174">
        <f>T788</f>
        <v>0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167" t="s">
        <v>161</v>
      </c>
      <c r="AT787" s="175" t="s">
        <v>72</v>
      </c>
      <c r="AU787" s="175" t="s">
        <v>80</v>
      </c>
      <c r="AY787" s="167" t="s">
        <v>146</v>
      </c>
      <c r="BK787" s="176">
        <f>BK788</f>
        <v>0</v>
      </c>
    </row>
    <row r="788" s="2" customFormat="1" ht="16.5" customHeight="1">
      <c r="A788" s="37"/>
      <c r="B788" s="179"/>
      <c r="C788" s="180" t="s">
        <v>1172</v>
      </c>
      <c r="D788" s="180" t="s">
        <v>148</v>
      </c>
      <c r="E788" s="181" t="s">
        <v>1173</v>
      </c>
      <c r="F788" s="182" t="s">
        <v>1174</v>
      </c>
      <c r="G788" s="183" t="s">
        <v>772</v>
      </c>
      <c r="H788" s="184">
        <v>1</v>
      </c>
      <c r="I788" s="185"/>
      <c r="J788" s="186">
        <f>ROUND(I788*H788,2)</f>
        <v>0</v>
      </c>
      <c r="K788" s="187"/>
      <c r="L788" s="38"/>
      <c r="M788" s="188" t="s">
        <v>1</v>
      </c>
      <c r="N788" s="189" t="s">
        <v>38</v>
      </c>
      <c r="O788" s="76"/>
      <c r="P788" s="190">
        <f>O788*H788</f>
        <v>0</v>
      </c>
      <c r="Q788" s="190">
        <v>0</v>
      </c>
      <c r="R788" s="190">
        <f>Q788*H788</f>
        <v>0</v>
      </c>
      <c r="S788" s="190">
        <v>0</v>
      </c>
      <c r="T788" s="191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192" t="s">
        <v>493</v>
      </c>
      <c r="AT788" s="192" t="s">
        <v>148</v>
      </c>
      <c r="AU788" s="192" t="s">
        <v>82</v>
      </c>
      <c r="AY788" s="18" t="s">
        <v>146</v>
      </c>
      <c r="BE788" s="193">
        <f>IF(N788="základní",J788,0)</f>
        <v>0</v>
      </c>
      <c r="BF788" s="193">
        <f>IF(N788="snížená",J788,0)</f>
        <v>0</v>
      </c>
      <c r="BG788" s="193">
        <f>IF(N788="zákl. přenesená",J788,0)</f>
        <v>0</v>
      </c>
      <c r="BH788" s="193">
        <f>IF(N788="sníž. přenesená",J788,0)</f>
        <v>0</v>
      </c>
      <c r="BI788" s="193">
        <f>IF(N788="nulová",J788,0)</f>
        <v>0</v>
      </c>
      <c r="BJ788" s="18" t="s">
        <v>80</v>
      </c>
      <c r="BK788" s="193">
        <f>ROUND(I788*H788,2)</f>
        <v>0</v>
      </c>
      <c r="BL788" s="18" t="s">
        <v>493</v>
      </c>
      <c r="BM788" s="192" t="s">
        <v>1175</v>
      </c>
    </row>
    <row r="789" s="12" customFormat="1" ht="22.8" customHeight="1">
      <c r="A789" s="12"/>
      <c r="B789" s="166"/>
      <c r="C789" s="12"/>
      <c r="D789" s="167" t="s">
        <v>72</v>
      </c>
      <c r="E789" s="177" t="s">
        <v>1176</v>
      </c>
      <c r="F789" s="177" t="s">
        <v>1177</v>
      </c>
      <c r="G789" s="12"/>
      <c r="H789" s="12"/>
      <c r="I789" s="169"/>
      <c r="J789" s="178">
        <f>BK789</f>
        <v>0</v>
      </c>
      <c r="K789" s="12"/>
      <c r="L789" s="166"/>
      <c r="M789" s="171"/>
      <c r="N789" s="172"/>
      <c r="O789" s="172"/>
      <c r="P789" s="173">
        <f>P790</f>
        <v>0</v>
      </c>
      <c r="Q789" s="172"/>
      <c r="R789" s="173">
        <f>R790</f>
        <v>0</v>
      </c>
      <c r="S789" s="172"/>
      <c r="T789" s="174">
        <f>T790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67" t="s">
        <v>161</v>
      </c>
      <c r="AT789" s="175" t="s">
        <v>72</v>
      </c>
      <c r="AU789" s="175" t="s">
        <v>80</v>
      </c>
      <c r="AY789" s="167" t="s">
        <v>146</v>
      </c>
      <c r="BK789" s="176">
        <f>BK790</f>
        <v>0</v>
      </c>
    </row>
    <row r="790" s="2" customFormat="1" ht="16.5" customHeight="1">
      <c r="A790" s="37"/>
      <c r="B790" s="179"/>
      <c r="C790" s="180" t="s">
        <v>1178</v>
      </c>
      <c r="D790" s="180" t="s">
        <v>148</v>
      </c>
      <c r="E790" s="181" t="s">
        <v>1179</v>
      </c>
      <c r="F790" s="182" t="s">
        <v>1180</v>
      </c>
      <c r="G790" s="183" t="s">
        <v>772</v>
      </c>
      <c r="H790" s="184">
        <v>1</v>
      </c>
      <c r="I790" s="185"/>
      <c r="J790" s="186">
        <f>ROUND(I790*H790,2)</f>
        <v>0</v>
      </c>
      <c r="K790" s="187"/>
      <c r="L790" s="38"/>
      <c r="M790" s="188" t="s">
        <v>1</v>
      </c>
      <c r="N790" s="189" t="s">
        <v>38</v>
      </c>
      <c r="O790" s="76"/>
      <c r="P790" s="190">
        <f>O790*H790</f>
        <v>0</v>
      </c>
      <c r="Q790" s="190">
        <v>0</v>
      </c>
      <c r="R790" s="190">
        <f>Q790*H790</f>
        <v>0</v>
      </c>
      <c r="S790" s="190">
        <v>0</v>
      </c>
      <c r="T790" s="191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192" t="s">
        <v>493</v>
      </c>
      <c r="AT790" s="192" t="s">
        <v>148</v>
      </c>
      <c r="AU790" s="192" t="s">
        <v>82</v>
      </c>
      <c r="AY790" s="18" t="s">
        <v>146</v>
      </c>
      <c r="BE790" s="193">
        <f>IF(N790="základní",J790,0)</f>
        <v>0</v>
      </c>
      <c r="BF790" s="193">
        <f>IF(N790="snížená",J790,0)</f>
        <v>0</v>
      </c>
      <c r="BG790" s="193">
        <f>IF(N790="zákl. přenesená",J790,0)</f>
        <v>0</v>
      </c>
      <c r="BH790" s="193">
        <f>IF(N790="sníž. přenesená",J790,0)</f>
        <v>0</v>
      </c>
      <c r="BI790" s="193">
        <f>IF(N790="nulová",J790,0)</f>
        <v>0</v>
      </c>
      <c r="BJ790" s="18" t="s">
        <v>80</v>
      </c>
      <c r="BK790" s="193">
        <f>ROUND(I790*H790,2)</f>
        <v>0</v>
      </c>
      <c r="BL790" s="18" t="s">
        <v>493</v>
      </c>
      <c r="BM790" s="192" t="s">
        <v>1181</v>
      </c>
    </row>
    <row r="791" s="12" customFormat="1" ht="22.8" customHeight="1">
      <c r="A791" s="12"/>
      <c r="B791" s="166"/>
      <c r="C791" s="12"/>
      <c r="D791" s="167" t="s">
        <v>72</v>
      </c>
      <c r="E791" s="177" t="s">
        <v>1182</v>
      </c>
      <c r="F791" s="177" t="s">
        <v>1183</v>
      </c>
      <c r="G791" s="12"/>
      <c r="H791" s="12"/>
      <c r="I791" s="169"/>
      <c r="J791" s="178">
        <f>BK791</f>
        <v>0</v>
      </c>
      <c r="K791" s="12"/>
      <c r="L791" s="166"/>
      <c r="M791" s="171"/>
      <c r="N791" s="172"/>
      <c r="O791" s="172"/>
      <c r="P791" s="173">
        <f>P792</f>
        <v>0</v>
      </c>
      <c r="Q791" s="172"/>
      <c r="R791" s="173">
        <f>R792</f>
        <v>0</v>
      </c>
      <c r="S791" s="172"/>
      <c r="T791" s="174">
        <f>T792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167" t="s">
        <v>161</v>
      </c>
      <c r="AT791" s="175" t="s">
        <v>72</v>
      </c>
      <c r="AU791" s="175" t="s">
        <v>80</v>
      </c>
      <c r="AY791" s="167" t="s">
        <v>146</v>
      </c>
      <c r="BK791" s="176">
        <f>BK792</f>
        <v>0</v>
      </c>
    </row>
    <row r="792" s="2" customFormat="1" ht="16.5" customHeight="1">
      <c r="A792" s="37"/>
      <c r="B792" s="179"/>
      <c r="C792" s="180" t="s">
        <v>1184</v>
      </c>
      <c r="D792" s="180" t="s">
        <v>148</v>
      </c>
      <c r="E792" s="181" t="s">
        <v>1185</v>
      </c>
      <c r="F792" s="182" t="s">
        <v>1186</v>
      </c>
      <c r="G792" s="183" t="s">
        <v>772</v>
      </c>
      <c r="H792" s="184">
        <v>1</v>
      </c>
      <c r="I792" s="185"/>
      <c r="J792" s="186">
        <f>ROUND(I792*H792,2)</f>
        <v>0</v>
      </c>
      <c r="K792" s="187"/>
      <c r="L792" s="38"/>
      <c r="M792" s="188" t="s">
        <v>1</v>
      </c>
      <c r="N792" s="189" t="s">
        <v>38</v>
      </c>
      <c r="O792" s="76"/>
      <c r="P792" s="190">
        <f>O792*H792</f>
        <v>0</v>
      </c>
      <c r="Q792" s="190">
        <v>0</v>
      </c>
      <c r="R792" s="190">
        <f>Q792*H792</f>
        <v>0</v>
      </c>
      <c r="S792" s="190">
        <v>0</v>
      </c>
      <c r="T792" s="191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192" t="s">
        <v>493</v>
      </c>
      <c r="AT792" s="192" t="s">
        <v>148</v>
      </c>
      <c r="AU792" s="192" t="s">
        <v>82</v>
      </c>
      <c r="AY792" s="18" t="s">
        <v>146</v>
      </c>
      <c r="BE792" s="193">
        <f>IF(N792="základní",J792,0)</f>
        <v>0</v>
      </c>
      <c r="BF792" s="193">
        <f>IF(N792="snížená",J792,0)</f>
        <v>0</v>
      </c>
      <c r="BG792" s="193">
        <f>IF(N792="zákl. přenesená",J792,0)</f>
        <v>0</v>
      </c>
      <c r="BH792" s="193">
        <f>IF(N792="sníž. přenesená",J792,0)</f>
        <v>0</v>
      </c>
      <c r="BI792" s="193">
        <f>IF(N792="nulová",J792,0)</f>
        <v>0</v>
      </c>
      <c r="BJ792" s="18" t="s">
        <v>80</v>
      </c>
      <c r="BK792" s="193">
        <f>ROUND(I792*H792,2)</f>
        <v>0</v>
      </c>
      <c r="BL792" s="18" t="s">
        <v>493</v>
      </c>
      <c r="BM792" s="192" t="s">
        <v>1187</v>
      </c>
    </row>
    <row r="793" s="12" customFormat="1" ht="22.8" customHeight="1">
      <c r="A793" s="12"/>
      <c r="B793" s="166"/>
      <c r="C793" s="12"/>
      <c r="D793" s="167" t="s">
        <v>72</v>
      </c>
      <c r="E793" s="177" t="s">
        <v>1188</v>
      </c>
      <c r="F793" s="177" t="s">
        <v>1189</v>
      </c>
      <c r="G793" s="12"/>
      <c r="H793" s="12"/>
      <c r="I793" s="169"/>
      <c r="J793" s="178">
        <f>BK793</f>
        <v>0</v>
      </c>
      <c r="K793" s="12"/>
      <c r="L793" s="166"/>
      <c r="M793" s="171"/>
      <c r="N793" s="172"/>
      <c r="O793" s="172"/>
      <c r="P793" s="173">
        <f>P794</f>
        <v>0</v>
      </c>
      <c r="Q793" s="172"/>
      <c r="R793" s="173">
        <f>R794</f>
        <v>0</v>
      </c>
      <c r="S793" s="172"/>
      <c r="T793" s="174">
        <f>T794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167" t="s">
        <v>161</v>
      </c>
      <c r="AT793" s="175" t="s">
        <v>72</v>
      </c>
      <c r="AU793" s="175" t="s">
        <v>80</v>
      </c>
      <c r="AY793" s="167" t="s">
        <v>146</v>
      </c>
      <c r="BK793" s="176">
        <f>BK794</f>
        <v>0</v>
      </c>
    </row>
    <row r="794" s="2" customFormat="1" ht="16.5" customHeight="1">
      <c r="A794" s="37"/>
      <c r="B794" s="179"/>
      <c r="C794" s="180" t="s">
        <v>1190</v>
      </c>
      <c r="D794" s="180" t="s">
        <v>148</v>
      </c>
      <c r="E794" s="181" t="s">
        <v>1191</v>
      </c>
      <c r="F794" s="182" t="s">
        <v>1192</v>
      </c>
      <c r="G794" s="183" t="s">
        <v>772</v>
      </c>
      <c r="H794" s="184">
        <v>1</v>
      </c>
      <c r="I794" s="185"/>
      <c r="J794" s="186">
        <f>ROUND(I794*H794,2)</f>
        <v>0</v>
      </c>
      <c r="K794" s="187"/>
      <c r="L794" s="38"/>
      <c r="M794" s="229" t="s">
        <v>1</v>
      </c>
      <c r="N794" s="230" t="s">
        <v>38</v>
      </c>
      <c r="O794" s="231"/>
      <c r="P794" s="232">
        <f>O794*H794</f>
        <v>0</v>
      </c>
      <c r="Q794" s="232">
        <v>0</v>
      </c>
      <c r="R794" s="232">
        <f>Q794*H794</f>
        <v>0</v>
      </c>
      <c r="S794" s="232">
        <v>0</v>
      </c>
      <c r="T794" s="233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92" t="s">
        <v>493</v>
      </c>
      <c r="AT794" s="192" t="s">
        <v>148</v>
      </c>
      <c r="AU794" s="192" t="s">
        <v>82</v>
      </c>
      <c r="AY794" s="18" t="s">
        <v>146</v>
      </c>
      <c r="BE794" s="193">
        <f>IF(N794="základní",J794,0)</f>
        <v>0</v>
      </c>
      <c r="BF794" s="193">
        <f>IF(N794="snížená",J794,0)</f>
        <v>0</v>
      </c>
      <c r="BG794" s="193">
        <f>IF(N794="zákl. přenesená",J794,0)</f>
        <v>0</v>
      </c>
      <c r="BH794" s="193">
        <f>IF(N794="sníž. přenesená",J794,0)</f>
        <v>0</v>
      </c>
      <c r="BI794" s="193">
        <f>IF(N794="nulová",J794,0)</f>
        <v>0</v>
      </c>
      <c r="BJ794" s="18" t="s">
        <v>80</v>
      </c>
      <c r="BK794" s="193">
        <f>ROUND(I794*H794,2)</f>
        <v>0</v>
      </c>
      <c r="BL794" s="18" t="s">
        <v>493</v>
      </c>
      <c r="BM794" s="192" t="s">
        <v>1193</v>
      </c>
    </row>
    <row r="795" s="2" customFormat="1" ht="6.96" customHeight="1">
      <c r="A795" s="37"/>
      <c r="B795" s="59"/>
      <c r="C795" s="60"/>
      <c r="D795" s="60"/>
      <c r="E795" s="60"/>
      <c r="F795" s="60"/>
      <c r="G795" s="60"/>
      <c r="H795" s="60"/>
      <c r="I795" s="60"/>
      <c r="J795" s="60"/>
      <c r="K795" s="60"/>
      <c r="L795" s="38"/>
      <c r="M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</row>
  </sheetData>
  <autoFilter ref="C150:K7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9:H139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Masarykova univerzita Brno, areál UK Bohunice, Kamenice 755/5, Brno</v>
      </c>
      <c r="F7" s="31"/>
      <c r="G7" s="31"/>
      <c r="H7" s="31"/>
      <c r="L7" s="21"/>
    </row>
    <row r="8" s="1" customFormat="1" ht="12" customHeight="1">
      <c r="B8" s="21"/>
      <c r="D8" s="31" t="s">
        <v>92</v>
      </c>
      <c r="L8" s="21"/>
    </row>
    <row r="9" s="2" customFormat="1" ht="16.5" customHeight="1">
      <c r="A9" s="37"/>
      <c r="B9" s="38"/>
      <c r="C9" s="37"/>
      <c r="D9" s="37"/>
      <c r="E9" s="128" t="s">
        <v>93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1194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24. 9. 2021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26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26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26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31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26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32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33</v>
      </c>
      <c r="E32" s="37"/>
      <c r="F32" s="37"/>
      <c r="G32" s="37"/>
      <c r="H32" s="37"/>
      <c r="I32" s="37"/>
      <c r="J32" s="95">
        <f>ROUND(J123,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35</v>
      </c>
      <c r="G34" s="37"/>
      <c r="H34" s="37"/>
      <c r="I34" s="42" t="s">
        <v>34</v>
      </c>
      <c r="J34" s="42" t="s">
        <v>36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37</v>
      </c>
      <c r="E35" s="31" t="s">
        <v>38</v>
      </c>
      <c r="F35" s="134">
        <f>ROUND((SUM(BE123:BE172)),  2)</f>
        <v>0</v>
      </c>
      <c r="G35" s="37"/>
      <c r="H35" s="37"/>
      <c r="I35" s="135">
        <v>0.20999999999999999</v>
      </c>
      <c r="J35" s="134">
        <f>ROUND(((SUM(BE123:BE172))*I35),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39</v>
      </c>
      <c r="F36" s="134">
        <f>ROUND((SUM(BF123:BF172)),  2)</f>
        <v>0</v>
      </c>
      <c r="G36" s="37"/>
      <c r="H36" s="37"/>
      <c r="I36" s="135">
        <v>0.14999999999999999</v>
      </c>
      <c r="J36" s="134">
        <f>ROUND(((SUM(BF123:BF172))*I36),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40</v>
      </c>
      <c r="F37" s="134">
        <f>ROUND((SUM(BG123:BG172)),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41</v>
      </c>
      <c r="F38" s="134">
        <f>ROUND((SUM(BH123:BH172)),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42</v>
      </c>
      <c r="F39" s="134">
        <f>ROUND((SUM(BI123:BI172)),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43</v>
      </c>
      <c r="E41" s="80"/>
      <c r="F41" s="80"/>
      <c r="G41" s="138" t="s">
        <v>44</v>
      </c>
      <c r="H41" s="139" t="s">
        <v>45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2" t="s">
        <v>49</v>
      </c>
      <c r="G61" s="57" t="s">
        <v>48</v>
      </c>
      <c r="H61" s="40"/>
      <c r="I61" s="40"/>
      <c r="J61" s="143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2" t="s">
        <v>49</v>
      </c>
      <c r="G76" s="57" t="s">
        <v>48</v>
      </c>
      <c r="H76" s="40"/>
      <c r="I76" s="40"/>
      <c r="J76" s="143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Masarykova univerzita Brno, areál UK Bohunice, Kamenice 755/5,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92</v>
      </c>
      <c r="L86" s="21"/>
    </row>
    <row r="87" s="2" customFormat="1" ht="16.5" customHeight="1">
      <c r="A87" s="37"/>
      <c r="B87" s="38"/>
      <c r="C87" s="37"/>
      <c r="D87" s="37"/>
      <c r="E87" s="128" t="s">
        <v>93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19.2 - Vedlejší rozpočtové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24. 9. 2021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29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31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97</v>
      </c>
      <c r="D96" s="136"/>
      <c r="E96" s="136"/>
      <c r="F96" s="136"/>
      <c r="G96" s="136"/>
      <c r="H96" s="136"/>
      <c r="I96" s="136"/>
      <c r="J96" s="145" t="s">
        <v>98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99</v>
      </c>
      <c r="D98" s="37"/>
      <c r="E98" s="37"/>
      <c r="F98" s="37"/>
      <c r="G98" s="37"/>
      <c r="H98" s="37"/>
      <c r="I98" s="37"/>
      <c r="J98" s="95">
        <f>J123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100</v>
      </c>
    </row>
    <row r="99" s="9" customFormat="1" ht="24.96" customHeight="1">
      <c r="A99" s="9"/>
      <c r="B99" s="147"/>
      <c r="C99" s="9"/>
      <c r="D99" s="148" t="s">
        <v>1195</v>
      </c>
      <c r="E99" s="149"/>
      <c r="F99" s="149"/>
      <c r="G99" s="149"/>
      <c r="H99" s="149"/>
      <c r="I99" s="149"/>
      <c r="J99" s="150">
        <f>J124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1196</v>
      </c>
      <c r="E100" s="153"/>
      <c r="F100" s="153"/>
      <c r="G100" s="153"/>
      <c r="H100" s="153"/>
      <c r="I100" s="153"/>
      <c r="J100" s="154">
        <f>J125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1197</v>
      </c>
      <c r="E101" s="153"/>
      <c r="F101" s="153"/>
      <c r="G101" s="153"/>
      <c r="H101" s="153"/>
      <c r="I101" s="153"/>
      <c r="J101" s="154">
        <f>J136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132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7"/>
      <c r="D111" s="37"/>
      <c r="E111" s="128" t="str">
        <f>E7</f>
        <v>Masarykova univerzita Brno, areál UK Bohunice, Kamenice 755/5, Brno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92</v>
      </c>
      <c r="L112" s="21"/>
    </row>
    <row r="113" s="2" customFormat="1" ht="16.5" customHeight="1">
      <c r="A113" s="37"/>
      <c r="B113" s="38"/>
      <c r="C113" s="37"/>
      <c r="D113" s="37"/>
      <c r="E113" s="128" t="s">
        <v>93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94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E11</f>
        <v>19.2 - Vedlejší rozpočtové náklady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F14</f>
        <v xml:space="preserve"> </v>
      </c>
      <c r="G117" s="37"/>
      <c r="H117" s="37"/>
      <c r="I117" s="31" t="s">
        <v>22</v>
      </c>
      <c r="J117" s="68" t="str">
        <f>IF(J14="","",J14)</f>
        <v>24. 9. 2021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E17</f>
        <v xml:space="preserve"> </v>
      </c>
      <c r="G119" s="37"/>
      <c r="H119" s="37"/>
      <c r="I119" s="31" t="s">
        <v>29</v>
      </c>
      <c r="J119" s="35" t="str">
        <f>E23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7"/>
      <c r="E120" s="37"/>
      <c r="F120" s="26" t="str">
        <f>IF(E20="","",E20)</f>
        <v>Vyplň údaj</v>
      </c>
      <c r="G120" s="37"/>
      <c r="H120" s="37"/>
      <c r="I120" s="31" t="s">
        <v>31</v>
      </c>
      <c r="J120" s="35" t="str">
        <f>E26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55"/>
      <c r="B122" s="156"/>
      <c r="C122" s="157" t="s">
        <v>133</v>
      </c>
      <c r="D122" s="158" t="s">
        <v>58</v>
      </c>
      <c r="E122" s="158" t="s">
        <v>54</v>
      </c>
      <c r="F122" s="158" t="s">
        <v>55</v>
      </c>
      <c r="G122" s="158" t="s">
        <v>134</v>
      </c>
      <c r="H122" s="158" t="s">
        <v>135</v>
      </c>
      <c r="I122" s="158" t="s">
        <v>136</v>
      </c>
      <c r="J122" s="159" t="s">
        <v>98</v>
      </c>
      <c r="K122" s="160" t="s">
        <v>137</v>
      </c>
      <c r="L122" s="161"/>
      <c r="M122" s="85" t="s">
        <v>1</v>
      </c>
      <c r="N122" s="86" t="s">
        <v>37</v>
      </c>
      <c r="O122" s="86" t="s">
        <v>138</v>
      </c>
      <c r="P122" s="86" t="s">
        <v>139</v>
      </c>
      <c r="Q122" s="86" t="s">
        <v>140</v>
      </c>
      <c r="R122" s="86" t="s">
        <v>141</v>
      </c>
      <c r="S122" s="86" t="s">
        <v>142</v>
      </c>
      <c r="T122" s="87" t="s">
        <v>143</v>
      </c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</row>
    <row r="123" s="2" customFormat="1" ht="22.8" customHeight="1">
      <c r="A123" s="37"/>
      <c r="B123" s="38"/>
      <c r="C123" s="92" t="s">
        <v>144</v>
      </c>
      <c r="D123" s="37"/>
      <c r="E123" s="37"/>
      <c r="F123" s="37"/>
      <c r="G123" s="37"/>
      <c r="H123" s="37"/>
      <c r="I123" s="37"/>
      <c r="J123" s="162">
        <f>BK123</f>
        <v>0</v>
      </c>
      <c r="K123" s="37"/>
      <c r="L123" s="38"/>
      <c r="M123" s="88"/>
      <c r="N123" s="72"/>
      <c r="O123" s="89"/>
      <c r="P123" s="163">
        <f>P124</f>
        <v>0</v>
      </c>
      <c r="Q123" s="89"/>
      <c r="R123" s="163">
        <f>R124</f>
        <v>0</v>
      </c>
      <c r="S123" s="89"/>
      <c r="T123" s="164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72</v>
      </c>
      <c r="AU123" s="18" t="s">
        <v>100</v>
      </c>
      <c r="BK123" s="165">
        <f>BK124</f>
        <v>0</v>
      </c>
    </row>
    <row r="124" s="12" customFormat="1" ht="25.92" customHeight="1">
      <c r="A124" s="12"/>
      <c r="B124" s="166"/>
      <c r="C124" s="12"/>
      <c r="D124" s="167" t="s">
        <v>72</v>
      </c>
      <c r="E124" s="168" t="s">
        <v>1198</v>
      </c>
      <c r="F124" s="168" t="s">
        <v>1198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P125+P136</f>
        <v>0</v>
      </c>
      <c r="Q124" s="172"/>
      <c r="R124" s="173">
        <f>R125+R136</f>
        <v>0</v>
      </c>
      <c r="S124" s="172"/>
      <c r="T124" s="174">
        <f>T125+T136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175</v>
      </c>
      <c r="AT124" s="175" t="s">
        <v>72</v>
      </c>
      <c r="AU124" s="175" t="s">
        <v>73</v>
      </c>
      <c r="AY124" s="167" t="s">
        <v>146</v>
      </c>
      <c r="BK124" s="176">
        <f>BK125+BK136</f>
        <v>0</v>
      </c>
    </row>
    <row r="125" s="12" customFormat="1" ht="22.8" customHeight="1">
      <c r="A125" s="12"/>
      <c r="B125" s="166"/>
      <c r="C125" s="12"/>
      <c r="D125" s="167" t="s">
        <v>72</v>
      </c>
      <c r="E125" s="177" t="s">
        <v>1199</v>
      </c>
      <c r="F125" s="177" t="s">
        <v>1198</v>
      </c>
      <c r="G125" s="12"/>
      <c r="H125" s="12"/>
      <c r="I125" s="169"/>
      <c r="J125" s="178">
        <f>BK125</f>
        <v>0</v>
      </c>
      <c r="K125" s="12"/>
      <c r="L125" s="166"/>
      <c r="M125" s="171"/>
      <c r="N125" s="172"/>
      <c r="O125" s="172"/>
      <c r="P125" s="173">
        <f>SUM(P126:P135)</f>
        <v>0</v>
      </c>
      <c r="Q125" s="172"/>
      <c r="R125" s="173">
        <f>SUM(R126:R135)</f>
        <v>0</v>
      </c>
      <c r="S125" s="172"/>
      <c r="T125" s="174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7" t="s">
        <v>175</v>
      </c>
      <c r="AT125" s="175" t="s">
        <v>72</v>
      </c>
      <c r="AU125" s="175" t="s">
        <v>80</v>
      </c>
      <c r="AY125" s="167" t="s">
        <v>146</v>
      </c>
      <c r="BK125" s="176">
        <f>SUM(BK126:BK135)</f>
        <v>0</v>
      </c>
    </row>
    <row r="126" s="2" customFormat="1" ht="37.8" customHeight="1">
      <c r="A126" s="37"/>
      <c r="B126" s="179"/>
      <c r="C126" s="180" t="s">
        <v>80</v>
      </c>
      <c r="D126" s="180" t="s">
        <v>148</v>
      </c>
      <c r="E126" s="181" t="s">
        <v>1200</v>
      </c>
      <c r="F126" s="182" t="s">
        <v>1201</v>
      </c>
      <c r="G126" s="183" t="s">
        <v>1202</v>
      </c>
      <c r="H126" s="184">
        <v>1</v>
      </c>
      <c r="I126" s="185"/>
      <c r="J126" s="186">
        <f>ROUND(I126*H126,2)</f>
        <v>0</v>
      </c>
      <c r="K126" s="187"/>
      <c r="L126" s="38"/>
      <c r="M126" s="188" t="s">
        <v>1</v>
      </c>
      <c r="N126" s="189" t="s">
        <v>38</v>
      </c>
      <c r="O126" s="76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2" t="s">
        <v>1203</v>
      </c>
      <c r="AT126" s="192" t="s">
        <v>148</v>
      </c>
      <c r="AU126" s="192" t="s">
        <v>82</v>
      </c>
      <c r="AY126" s="18" t="s">
        <v>146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80</v>
      </c>
      <c r="BK126" s="193">
        <f>ROUND(I126*H126,2)</f>
        <v>0</v>
      </c>
      <c r="BL126" s="18" t="s">
        <v>1203</v>
      </c>
      <c r="BM126" s="192" t="s">
        <v>1204</v>
      </c>
    </row>
    <row r="127" s="2" customFormat="1" ht="232.2" customHeight="1">
      <c r="A127" s="37"/>
      <c r="B127" s="179"/>
      <c r="C127" s="180" t="s">
        <v>82</v>
      </c>
      <c r="D127" s="180" t="s">
        <v>148</v>
      </c>
      <c r="E127" s="181" t="s">
        <v>1205</v>
      </c>
      <c r="F127" s="182" t="s">
        <v>1206</v>
      </c>
      <c r="G127" s="183" t="s">
        <v>1202</v>
      </c>
      <c r="H127" s="184">
        <v>1</v>
      </c>
      <c r="I127" s="185"/>
      <c r="J127" s="186">
        <f>ROUND(I127*H127,2)</f>
        <v>0</v>
      </c>
      <c r="K127" s="187"/>
      <c r="L127" s="38"/>
      <c r="M127" s="188" t="s">
        <v>1</v>
      </c>
      <c r="N127" s="189" t="s">
        <v>38</v>
      </c>
      <c r="O127" s="7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2" t="s">
        <v>1203</v>
      </c>
      <c r="AT127" s="192" t="s">
        <v>148</v>
      </c>
      <c r="AU127" s="192" t="s">
        <v>82</v>
      </c>
      <c r="AY127" s="18" t="s">
        <v>146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80</v>
      </c>
      <c r="BK127" s="193">
        <f>ROUND(I127*H127,2)</f>
        <v>0</v>
      </c>
      <c r="BL127" s="18" t="s">
        <v>1203</v>
      </c>
      <c r="BM127" s="192" t="s">
        <v>1207</v>
      </c>
    </row>
    <row r="128" s="2" customFormat="1" ht="90" customHeight="1">
      <c r="A128" s="37"/>
      <c r="B128" s="179"/>
      <c r="C128" s="180" t="s">
        <v>161</v>
      </c>
      <c r="D128" s="180" t="s">
        <v>148</v>
      </c>
      <c r="E128" s="181" t="s">
        <v>1208</v>
      </c>
      <c r="F128" s="182" t="s">
        <v>1209</v>
      </c>
      <c r="G128" s="183" t="s">
        <v>1202</v>
      </c>
      <c r="H128" s="184">
        <v>1</v>
      </c>
      <c r="I128" s="185"/>
      <c r="J128" s="186">
        <f>ROUND(I128*H128,2)</f>
        <v>0</v>
      </c>
      <c r="K128" s="187"/>
      <c r="L128" s="38"/>
      <c r="M128" s="188" t="s">
        <v>1</v>
      </c>
      <c r="N128" s="189" t="s">
        <v>38</v>
      </c>
      <c r="O128" s="7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2" t="s">
        <v>1203</v>
      </c>
      <c r="AT128" s="192" t="s">
        <v>148</v>
      </c>
      <c r="AU128" s="192" t="s">
        <v>82</v>
      </c>
      <c r="AY128" s="18" t="s">
        <v>146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80</v>
      </c>
      <c r="BK128" s="193">
        <f>ROUND(I128*H128,2)</f>
        <v>0</v>
      </c>
      <c r="BL128" s="18" t="s">
        <v>1203</v>
      </c>
      <c r="BM128" s="192" t="s">
        <v>1210</v>
      </c>
    </row>
    <row r="129" s="2" customFormat="1" ht="90" customHeight="1">
      <c r="A129" s="37"/>
      <c r="B129" s="179"/>
      <c r="C129" s="180" t="s">
        <v>152</v>
      </c>
      <c r="D129" s="180" t="s">
        <v>148</v>
      </c>
      <c r="E129" s="181" t="s">
        <v>1211</v>
      </c>
      <c r="F129" s="182" t="s">
        <v>1212</v>
      </c>
      <c r="G129" s="183" t="s">
        <v>1202</v>
      </c>
      <c r="H129" s="184">
        <v>1</v>
      </c>
      <c r="I129" s="185"/>
      <c r="J129" s="186">
        <f>ROUND(I129*H129,2)</f>
        <v>0</v>
      </c>
      <c r="K129" s="187"/>
      <c r="L129" s="38"/>
      <c r="M129" s="188" t="s">
        <v>1</v>
      </c>
      <c r="N129" s="189" t="s">
        <v>38</v>
      </c>
      <c r="O129" s="7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2" t="s">
        <v>1203</v>
      </c>
      <c r="AT129" s="192" t="s">
        <v>148</v>
      </c>
      <c r="AU129" s="192" t="s">
        <v>82</v>
      </c>
      <c r="AY129" s="18" t="s">
        <v>146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80</v>
      </c>
      <c r="BK129" s="193">
        <f>ROUND(I129*H129,2)</f>
        <v>0</v>
      </c>
      <c r="BL129" s="18" t="s">
        <v>1203</v>
      </c>
      <c r="BM129" s="192" t="s">
        <v>1213</v>
      </c>
    </row>
    <row r="130" s="2" customFormat="1" ht="24.15" customHeight="1">
      <c r="A130" s="37"/>
      <c r="B130" s="179"/>
      <c r="C130" s="180" t="s">
        <v>175</v>
      </c>
      <c r="D130" s="180" t="s">
        <v>148</v>
      </c>
      <c r="E130" s="181" t="s">
        <v>1214</v>
      </c>
      <c r="F130" s="182" t="s">
        <v>1215</v>
      </c>
      <c r="G130" s="183" t="s">
        <v>1202</v>
      </c>
      <c r="H130" s="184">
        <v>1</v>
      </c>
      <c r="I130" s="185"/>
      <c r="J130" s="186">
        <f>ROUND(I130*H130,2)</f>
        <v>0</v>
      </c>
      <c r="K130" s="187"/>
      <c r="L130" s="38"/>
      <c r="M130" s="188" t="s">
        <v>1</v>
      </c>
      <c r="N130" s="189" t="s">
        <v>38</v>
      </c>
      <c r="O130" s="76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2" t="s">
        <v>1203</v>
      </c>
      <c r="AT130" s="192" t="s">
        <v>148</v>
      </c>
      <c r="AU130" s="192" t="s">
        <v>82</v>
      </c>
      <c r="AY130" s="18" t="s">
        <v>146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80</v>
      </c>
      <c r="BK130" s="193">
        <f>ROUND(I130*H130,2)</f>
        <v>0</v>
      </c>
      <c r="BL130" s="18" t="s">
        <v>1203</v>
      </c>
      <c r="BM130" s="192" t="s">
        <v>1216</v>
      </c>
    </row>
    <row r="131" s="2" customFormat="1" ht="24.15" customHeight="1">
      <c r="A131" s="37"/>
      <c r="B131" s="179"/>
      <c r="C131" s="180" t="s">
        <v>180</v>
      </c>
      <c r="D131" s="180" t="s">
        <v>148</v>
      </c>
      <c r="E131" s="181" t="s">
        <v>1217</v>
      </c>
      <c r="F131" s="182" t="s">
        <v>1218</v>
      </c>
      <c r="G131" s="183" t="s">
        <v>1202</v>
      </c>
      <c r="H131" s="184">
        <v>1</v>
      </c>
      <c r="I131" s="185"/>
      <c r="J131" s="186">
        <f>ROUND(I131*H131,2)</f>
        <v>0</v>
      </c>
      <c r="K131" s="187"/>
      <c r="L131" s="38"/>
      <c r="M131" s="188" t="s">
        <v>1</v>
      </c>
      <c r="N131" s="189" t="s">
        <v>38</v>
      </c>
      <c r="O131" s="76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1203</v>
      </c>
      <c r="AT131" s="192" t="s">
        <v>148</v>
      </c>
      <c r="AU131" s="192" t="s">
        <v>82</v>
      </c>
      <c r="AY131" s="18" t="s">
        <v>146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80</v>
      </c>
      <c r="BK131" s="193">
        <f>ROUND(I131*H131,2)</f>
        <v>0</v>
      </c>
      <c r="BL131" s="18" t="s">
        <v>1203</v>
      </c>
      <c r="BM131" s="192" t="s">
        <v>1219</v>
      </c>
    </row>
    <row r="132" s="2" customFormat="1" ht="24.15" customHeight="1">
      <c r="A132" s="37"/>
      <c r="B132" s="179"/>
      <c r="C132" s="180" t="s">
        <v>186</v>
      </c>
      <c r="D132" s="180" t="s">
        <v>148</v>
      </c>
      <c r="E132" s="181" t="s">
        <v>1220</v>
      </c>
      <c r="F132" s="182" t="s">
        <v>1221</v>
      </c>
      <c r="G132" s="183" t="s">
        <v>1202</v>
      </c>
      <c r="H132" s="184">
        <v>1</v>
      </c>
      <c r="I132" s="185"/>
      <c r="J132" s="186">
        <f>ROUND(I132*H132,2)</f>
        <v>0</v>
      </c>
      <c r="K132" s="187"/>
      <c r="L132" s="38"/>
      <c r="M132" s="188" t="s">
        <v>1</v>
      </c>
      <c r="N132" s="189" t="s">
        <v>38</v>
      </c>
      <c r="O132" s="76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1203</v>
      </c>
      <c r="AT132" s="192" t="s">
        <v>148</v>
      </c>
      <c r="AU132" s="192" t="s">
        <v>82</v>
      </c>
      <c r="AY132" s="18" t="s">
        <v>146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80</v>
      </c>
      <c r="BK132" s="193">
        <f>ROUND(I132*H132,2)</f>
        <v>0</v>
      </c>
      <c r="BL132" s="18" t="s">
        <v>1203</v>
      </c>
      <c r="BM132" s="192" t="s">
        <v>1222</v>
      </c>
    </row>
    <row r="133" s="2" customFormat="1" ht="49.05" customHeight="1">
      <c r="A133" s="37"/>
      <c r="B133" s="179"/>
      <c r="C133" s="180" t="s">
        <v>192</v>
      </c>
      <c r="D133" s="180" t="s">
        <v>148</v>
      </c>
      <c r="E133" s="181" t="s">
        <v>1223</v>
      </c>
      <c r="F133" s="182" t="s">
        <v>1224</v>
      </c>
      <c r="G133" s="183" t="s">
        <v>1202</v>
      </c>
      <c r="H133" s="184">
        <v>1</v>
      </c>
      <c r="I133" s="185"/>
      <c r="J133" s="186">
        <f>ROUND(I133*H133,2)</f>
        <v>0</v>
      </c>
      <c r="K133" s="187"/>
      <c r="L133" s="38"/>
      <c r="M133" s="188" t="s">
        <v>1</v>
      </c>
      <c r="N133" s="189" t="s">
        <v>38</v>
      </c>
      <c r="O133" s="76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2" t="s">
        <v>1203</v>
      </c>
      <c r="AT133" s="192" t="s">
        <v>148</v>
      </c>
      <c r="AU133" s="192" t="s">
        <v>82</v>
      </c>
      <c r="AY133" s="18" t="s">
        <v>146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80</v>
      </c>
      <c r="BK133" s="193">
        <f>ROUND(I133*H133,2)</f>
        <v>0</v>
      </c>
      <c r="BL133" s="18" t="s">
        <v>1203</v>
      </c>
      <c r="BM133" s="192" t="s">
        <v>1225</v>
      </c>
    </row>
    <row r="134" s="2" customFormat="1" ht="33" customHeight="1">
      <c r="A134" s="37"/>
      <c r="B134" s="179"/>
      <c r="C134" s="180" t="s">
        <v>198</v>
      </c>
      <c r="D134" s="180" t="s">
        <v>148</v>
      </c>
      <c r="E134" s="181" t="s">
        <v>1226</v>
      </c>
      <c r="F134" s="182" t="s">
        <v>1227</v>
      </c>
      <c r="G134" s="183" t="s">
        <v>1202</v>
      </c>
      <c r="H134" s="184">
        <v>1</v>
      </c>
      <c r="I134" s="185"/>
      <c r="J134" s="186">
        <f>ROUND(I134*H134,2)</f>
        <v>0</v>
      </c>
      <c r="K134" s="187"/>
      <c r="L134" s="38"/>
      <c r="M134" s="188" t="s">
        <v>1</v>
      </c>
      <c r="N134" s="189" t="s">
        <v>38</v>
      </c>
      <c r="O134" s="76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2" t="s">
        <v>1203</v>
      </c>
      <c r="AT134" s="192" t="s">
        <v>148</v>
      </c>
      <c r="AU134" s="192" t="s">
        <v>82</v>
      </c>
      <c r="AY134" s="18" t="s">
        <v>146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80</v>
      </c>
      <c r="BK134" s="193">
        <f>ROUND(I134*H134,2)</f>
        <v>0</v>
      </c>
      <c r="BL134" s="18" t="s">
        <v>1203</v>
      </c>
      <c r="BM134" s="192" t="s">
        <v>1228</v>
      </c>
    </row>
    <row r="135" s="2" customFormat="1" ht="49.05" customHeight="1">
      <c r="A135" s="37"/>
      <c r="B135" s="179"/>
      <c r="C135" s="180" t="s">
        <v>208</v>
      </c>
      <c r="D135" s="180" t="s">
        <v>148</v>
      </c>
      <c r="E135" s="181" t="s">
        <v>1229</v>
      </c>
      <c r="F135" s="182" t="s">
        <v>1230</v>
      </c>
      <c r="G135" s="183" t="s">
        <v>1202</v>
      </c>
      <c r="H135" s="184">
        <v>1</v>
      </c>
      <c r="I135" s="185"/>
      <c r="J135" s="186">
        <f>ROUND(I135*H135,2)</f>
        <v>0</v>
      </c>
      <c r="K135" s="187"/>
      <c r="L135" s="38"/>
      <c r="M135" s="188" t="s">
        <v>1</v>
      </c>
      <c r="N135" s="189" t="s">
        <v>38</v>
      </c>
      <c r="O135" s="7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2" t="s">
        <v>1203</v>
      </c>
      <c r="AT135" s="192" t="s">
        <v>148</v>
      </c>
      <c r="AU135" s="192" t="s">
        <v>82</v>
      </c>
      <c r="AY135" s="18" t="s">
        <v>146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80</v>
      </c>
      <c r="BK135" s="193">
        <f>ROUND(I135*H135,2)</f>
        <v>0</v>
      </c>
      <c r="BL135" s="18" t="s">
        <v>1203</v>
      </c>
      <c r="BM135" s="192" t="s">
        <v>1231</v>
      </c>
    </row>
    <row r="136" s="12" customFormat="1" ht="22.8" customHeight="1">
      <c r="A136" s="12"/>
      <c r="B136" s="166"/>
      <c r="C136" s="12"/>
      <c r="D136" s="167" t="s">
        <v>72</v>
      </c>
      <c r="E136" s="177" t="s">
        <v>1232</v>
      </c>
      <c r="F136" s="177" t="s">
        <v>1232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SUM(P137:P172)</f>
        <v>0</v>
      </c>
      <c r="Q136" s="172"/>
      <c r="R136" s="173">
        <f>SUM(R137:R172)</f>
        <v>0</v>
      </c>
      <c r="S136" s="172"/>
      <c r="T136" s="174">
        <f>SUM(T137:T172)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80</v>
      </c>
      <c r="AT136" s="175" t="s">
        <v>72</v>
      </c>
      <c r="AU136" s="175" t="s">
        <v>80</v>
      </c>
      <c r="AY136" s="167" t="s">
        <v>146</v>
      </c>
      <c r="BK136" s="176">
        <f>SUM(BK137:BK172)</f>
        <v>0</v>
      </c>
    </row>
    <row r="137" s="2" customFormat="1" ht="49.05" customHeight="1">
      <c r="A137" s="37"/>
      <c r="B137" s="179"/>
      <c r="C137" s="180" t="s">
        <v>214</v>
      </c>
      <c r="D137" s="180" t="s">
        <v>148</v>
      </c>
      <c r="E137" s="181" t="s">
        <v>1233</v>
      </c>
      <c r="F137" s="182" t="s">
        <v>1234</v>
      </c>
      <c r="G137" s="183" t="s">
        <v>1202</v>
      </c>
      <c r="H137" s="184">
        <v>1</v>
      </c>
      <c r="I137" s="185"/>
      <c r="J137" s="186">
        <f>ROUND(I137*H137,2)</f>
        <v>0</v>
      </c>
      <c r="K137" s="187"/>
      <c r="L137" s="38"/>
      <c r="M137" s="188" t="s">
        <v>1</v>
      </c>
      <c r="N137" s="189" t="s">
        <v>38</v>
      </c>
      <c r="O137" s="7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1203</v>
      </c>
      <c r="AT137" s="192" t="s">
        <v>148</v>
      </c>
      <c r="AU137" s="192" t="s">
        <v>82</v>
      </c>
      <c r="AY137" s="18" t="s">
        <v>146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80</v>
      </c>
      <c r="BK137" s="193">
        <f>ROUND(I137*H137,2)</f>
        <v>0</v>
      </c>
      <c r="BL137" s="18" t="s">
        <v>1203</v>
      </c>
      <c r="BM137" s="192" t="s">
        <v>1235</v>
      </c>
    </row>
    <row r="138" s="2" customFormat="1" ht="33" customHeight="1">
      <c r="A138" s="37"/>
      <c r="B138" s="179"/>
      <c r="C138" s="180" t="s">
        <v>220</v>
      </c>
      <c r="D138" s="180" t="s">
        <v>148</v>
      </c>
      <c r="E138" s="181" t="s">
        <v>1236</v>
      </c>
      <c r="F138" s="182" t="s">
        <v>1237</v>
      </c>
      <c r="G138" s="183" t="s">
        <v>1202</v>
      </c>
      <c r="H138" s="184">
        <v>1</v>
      </c>
      <c r="I138" s="185"/>
      <c r="J138" s="186">
        <f>ROUND(I138*H138,2)</f>
        <v>0</v>
      </c>
      <c r="K138" s="187"/>
      <c r="L138" s="38"/>
      <c r="M138" s="188" t="s">
        <v>1</v>
      </c>
      <c r="N138" s="189" t="s">
        <v>38</v>
      </c>
      <c r="O138" s="7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1203</v>
      </c>
      <c r="AT138" s="192" t="s">
        <v>148</v>
      </c>
      <c r="AU138" s="192" t="s">
        <v>82</v>
      </c>
      <c r="AY138" s="18" t="s">
        <v>146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80</v>
      </c>
      <c r="BK138" s="193">
        <f>ROUND(I138*H138,2)</f>
        <v>0</v>
      </c>
      <c r="BL138" s="18" t="s">
        <v>1203</v>
      </c>
      <c r="BM138" s="192" t="s">
        <v>1238</v>
      </c>
    </row>
    <row r="139" s="2" customFormat="1" ht="55.5" customHeight="1">
      <c r="A139" s="37"/>
      <c r="B139" s="179"/>
      <c r="C139" s="180" t="s">
        <v>226</v>
      </c>
      <c r="D139" s="180" t="s">
        <v>148</v>
      </c>
      <c r="E139" s="181" t="s">
        <v>1239</v>
      </c>
      <c r="F139" s="182" t="s">
        <v>1240</v>
      </c>
      <c r="G139" s="183" t="s">
        <v>1</v>
      </c>
      <c r="H139" s="184">
        <v>1</v>
      </c>
      <c r="I139" s="185"/>
      <c r="J139" s="186">
        <f>ROUND(I139*H139,2)</f>
        <v>0</v>
      </c>
      <c r="K139" s="187"/>
      <c r="L139" s="38"/>
      <c r="M139" s="188" t="s">
        <v>1</v>
      </c>
      <c r="N139" s="189" t="s">
        <v>38</v>
      </c>
      <c r="O139" s="7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2" t="s">
        <v>1203</v>
      </c>
      <c r="AT139" s="192" t="s">
        <v>148</v>
      </c>
      <c r="AU139" s="192" t="s">
        <v>82</v>
      </c>
      <c r="AY139" s="18" t="s">
        <v>146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80</v>
      </c>
      <c r="BK139" s="193">
        <f>ROUND(I139*H139,2)</f>
        <v>0</v>
      </c>
      <c r="BL139" s="18" t="s">
        <v>1203</v>
      </c>
      <c r="BM139" s="192" t="s">
        <v>1241</v>
      </c>
    </row>
    <row r="140" s="2" customFormat="1" ht="49.05" customHeight="1">
      <c r="A140" s="37"/>
      <c r="B140" s="179"/>
      <c r="C140" s="180" t="s">
        <v>231</v>
      </c>
      <c r="D140" s="180" t="s">
        <v>148</v>
      </c>
      <c r="E140" s="181" t="s">
        <v>1242</v>
      </c>
      <c r="F140" s="182" t="s">
        <v>1243</v>
      </c>
      <c r="G140" s="183" t="s">
        <v>1202</v>
      </c>
      <c r="H140" s="184">
        <v>1</v>
      </c>
      <c r="I140" s="185"/>
      <c r="J140" s="186">
        <f>ROUND(I140*H140,2)</f>
        <v>0</v>
      </c>
      <c r="K140" s="187"/>
      <c r="L140" s="38"/>
      <c r="M140" s="188" t="s">
        <v>1</v>
      </c>
      <c r="N140" s="189" t="s">
        <v>38</v>
      </c>
      <c r="O140" s="7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1203</v>
      </c>
      <c r="AT140" s="192" t="s">
        <v>148</v>
      </c>
      <c r="AU140" s="192" t="s">
        <v>82</v>
      </c>
      <c r="AY140" s="18" t="s">
        <v>146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80</v>
      </c>
      <c r="BK140" s="193">
        <f>ROUND(I140*H140,2)</f>
        <v>0</v>
      </c>
      <c r="BL140" s="18" t="s">
        <v>1203</v>
      </c>
      <c r="BM140" s="192" t="s">
        <v>1244</v>
      </c>
    </row>
    <row r="141" s="2" customFormat="1" ht="62.7" customHeight="1">
      <c r="A141" s="37"/>
      <c r="B141" s="179"/>
      <c r="C141" s="180" t="s">
        <v>8</v>
      </c>
      <c r="D141" s="180" t="s">
        <v>148</v>
      </c>
      <c r="E141" s="181" t="s">
        <v>1245</v>
      </c>
      <c r="F141" s="182" t="s">
        <v>1246</v>
      </c>
      <c r="G141" s="183" t="s">
        <v>1202</v>
      </c>
      <c r="H141" s="184">
        <v>1</v>
      </c>
      <c r="I141" s="185"/>
      <c r="J141" s="186">
        <f>ROUND(I141*H141,2)</f>
        <v>0</v>
      </c>
      <c r="K141" s="187"/>
      <c r="L141" s="38"/>
      <c r="M141" s="188" t="s">
        <v>1</v>
      </c>
      <c r="N141" s="189" t="s">
        <v>38</v>
      </c>
      <c r="O141" s="7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1203</v>
      </c>
      <c r="AT141" s="192" t="s">
        <v>148</v>
      </c>
      <c r="AU141" s="192" t="s">
        <v>82</v>
      </c>
      <c r="AY141" s="18" t="s">
        <v>146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80</v>
      </c>
      <c r="BK141" s="193">
        <f>ROUND(I141*H141,2)</f>
        <v>0</v>
      </c>
      <c r="BL141" s="18" t="s">
        <v>1203</v>
      </c>
      <c r="BM141" s="192" t="s">
        <v>1247</v>
      </c>
    </row>
    <row r="142" s="2" customFormat="1" ht="37.8" customHeight="1">
      <c r="A142" s="37"/>
      <c r="B142" s="179"/>
      <c r="C142" s="180" t="s">
        <v>239</v>
      </c>
      <c r="D142" s="180" t="s">
        <v>148</v>
      </c>
      <c r="E142" s="181" t="s">
        <v>1248</v>
      </c>
      <c r="F142" s="182" t="s">
        <v>1249</v>
      </c>
      <c r="G142" s="183" t="s">
        <v>1202</v>
      </c>
      <c r="H142" s="184">
        <v>1</v>
      </c>
      <c r="I142" s="185"/>
      <c r="J142" s="186">
        <f>ROUND(I142*H142,2)</f>
        <v>0</v>
      </c>
      <c r="K142" s="187"/>
      <c r="L142" s="38"/>
      <c r="M142" s="188" t="s">
        <v>1</v>
      </c>
      <c r="N142" s="189" t="s">
        <v>38</v>
      </c>
      <c r="O142" s="76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1203</v>
      </c>
      <c r="AT142" s="192" t="s">
        <v>148</v>
      </c>
      <c r="AU142" s="192" t="s">
        <v>82</v>
      </c>
      <c r="AY142" s="18" t="s">
        <v>146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80</v>
      </c>
      <c r="BK142" s="193">
        <f>ROUND(I142*H142,2)</f>
        <v>0</v>
      </c>
      <c r="BL142" s="18" t="s">
        <v>1203</v>
      </c>
      <c r="BM142" s="192" t="s">
        <v>1250</v>
      </c>
    </row>
    <row r="143" s="2" customFormat="1" ht="90" customHeight="1">
      <c r="A143" s="37"/>
      <c r="B143" s="179"/>
      <c r="C143" s="180" t="s">
        <v>244</v>
      </c>
      <c r="D143" s="180" t="s">
        <v>148</v>
      </c>
      <c r="E143" s="181" t="s">
        <v>1251</v>
      </c>
      <c r="F143" s="182" t="s">
        <v>1252</v>
      </c>
      <c r="G143" s="183" t="s">
        <v>1202</v>
      </c>
      <c r="H143" s="184">
        <v>1</v>
      </c>
      <c r="I143" s="185"/>
      <c r="J143" s="186">
        <f>ROUND(I143*H143,2)</f>
        <v>0</v>
      </c>
      <c r="K143" s="187"/>
      <c r="L143" s="38"/>
      <c r="M143" s="188" t="s">
        <v>1</v>
      </c>
      <c r="N143" s="189" t="s">
        <v>38</v>
      </c>
      <c r="O143" s="7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1203</v>
      </c>
      <c r="AT143" s="192" t="s">
        <v>148</v>
      </c>
      <c r="AU143" s="192" t="s">
        <v>82</v>
      </c>
      <c r="AY143" s="18" t="s">
        <v>146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80</v>
      </c>
      <c r="BK143" s="193">
        <f>ROUND(I143*H143,2)</f>
        <v>0</v>
      </c>
      <c r="BL143" s="18" t="s">
        <v>1203</v>
      </c>
      <c r="BM143" s="192" t="s">
        <v>1253</v>
      </c>
    </row>
    <row r="144" s="2" customFormat="1" ht="24.15" customHeight="1">
      <c r="A144" s="37"/>
      <c r="B144" s="179"/>
      <c r="C144" s="180" t="s">
        <v>249</v>
      </c>
      <c r="D144" s="180" t="s">
        <v>148</v>
      </c>
      <c r="E144" s="181" t="s">
        <v>1254</v>
      </c>
      <c r="F144" s="182" t="s">
        <v>1255</v>
      </c>
      <c r="G144" s="183" t="s">
        <v>1202</v>
      </c>
      <c r="H144" s="184">
        <v>1</v>
      </c>
      <c r="I144" s="185"/>
      <c r="J144" s="186">
        <f>ROUND(I144*H144,2)</f>
        <v>0</v>
      </c>
      <c r="K144" s="187"/>
      <c r="L144" s="38"/>
      <c r="M144" s="188" t="s">
        <v>1</v>
      </c>
      <c r="N144" s="189" t="s">
        <v>38</v>
      </c>
      <c r="O144" s="7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1203</v>
      </c>
      <c r="AT144" s="192" t="s">
        <v>148</v>
      </c>
      <c r="AU144" s="192" t="s">
        <v>82</v>
      </c>
      <c r="AY144" s="18" t="s">
        <v>146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80</v>
      </c>
      <c r="BK144" s="193">
        <f>ROUND(I144*H144,2)</f>
        <v>0</v>
      </c>
      <c r="BL144" s="18" t="s">
        <v>1203</v>
      </c>
      <c r="BM144" s="192" t="s">
        <v>1256</v>
      </c>
    </row>
    <row r="145" s="2" customFormat="1" ht="21.75" customHeight="1">
      <c r="A145" s="37"/>
      <c r="B145" s="179"/>
      <c r="C145" s="180" t="s">
        <v>77</v>
      </c>
      <c r="D145" s="180" t="s">
        <v>148</v>
      </c>
      <c r="E145" s="181" t="s">
        <v>1257</v>
      </c>
      <c r="F145" s="182" t="s">
        <v>1258</v>
      </c>
      <c r="G145" s="183" t="s">
        <v>1202</v>
      </c>
      <c r="H145" s="184">
        <v>1</v>
      </c>
      <c r="I145" s="185"/>
      <c r="J145" s="186">
        <f>ROUND(I145*H145,2)</f>
        <v>0</v>
      </c>
      <c r="K145" s="187"/>
      <c r="L145" s="38"/>
      <c r="M145" s="188" t="s">
        <v>1</v>
      </c>
      <c r="N145" s="189" t="s">
        <v>38</v>
      </c>
      <c r="O145" s="7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1203</v>
      </c>
      <c r="AT145" s="192" t="s">
        <v>148</v>
      </c>
      <c r="AU145" s="192" t="s">
        <v>82</v>
      </c>
      <c r="AY145" s="18" t="s">
        <v>146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80</v>
      </c>
      <c r="BK145" s="193">
        <f>ROUND(I145*H145,2)</f>
        <v>0</v>
      </c>
      <c r="BL145" s="18" t="s">
        <v>1203</v>
      </c>
      <c r="BM145" s="192" t="s">
        <v>1259</v>
      </c>
    </row>
    <row r="146" s="2" customFormat="1" ht="49.05" customHeight="1">
      <c r="A146" s="37"/>
      <c r="B146" s="179"/>
      <c r="C146" s="180" t="s">
        <v>257</v>
      </c>
      <c r="D146" s="180" t="s">
        <v>148</v>
      </c>
      <c r="E146" s="181" t="s">
        <v>1260</v>
      </c>
      <c r="F146" s="182" t="s">
        <v>1261</v>
      </c>
      <c r="G146" s="183" t="s">
        <v>1202</v>
      </c>
      <c r="H146" s="184">
        <v>1</v>
      </c>
      <c r="I146" s="185"/>
      <c r="J146" s="186">
        <f>ROUND(I146*H146,2)</f>
        <v>0</v>
      </c>
      <c r="K146" s="187"/>
      <c r="L146" s="38"/>
      <c r="M146" s="188" t="s">
        <v>1</v>
      </c>
      <c r="N146" s="189" t="s">
        <v>38</v>
      </c>
      <c r="O146" s="7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1203</v>
      </c>
      <c r="AT146" s="192" t="s">
        <v>148</v>
      </c>
      <c r="AU146" s="192" t="s">
        <v>82</v>
      </c>
      <c r="AY146" s="18" t="s">
        <v>146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80</v>
      </c>
      <c r="BK146" s="193">
        <f>ROUND(I146*H146,2)</f>
        <v>0</v>
      </c>
      <c r="BL146" s="18" t="s">
        <v>1203</v>
      </c>
      <c r="BM146" s="192" t="s">
        <v>1262</v>
      </c>
    </row>
    <row r="147" s="2" customFormat="1" ht="37.8" customHeight="1">
      <c r="A147" s="37"/>
      <c r="B147" s="179"/>
      <c r="C147" s="180" t="s">
        <v>7</v>
      </c>
      <c r="D147" s="180" t="s">
        <v>148</v>
      </c>
      <c r="E147" s="181" t="s">
        <v>1263</v>
      </c>
      <c r="F147" s="182" t="s">
        <v>1264</v>
      </c>
      <c r="G147" s="183" t="s">
        <v>1202</v>
      </c>
      <c r="H147" s="184">
        <v>1</v>
      </c>
      <c r="I147" s="185"/>
      <c r="J147" s="186">
        <f>ROUND(I147*H147,2)</f>
        <v>0</v>
      </c>
      <c r="K147" s="187"/>
      <c r="L147" s="38"/>
      <c r="M147" s="188" t="s">
        <v>1</v>
      </c>
      <c r="N147" s="189" t="s">
        <v>38</v>
      </c>
      <c r="O147" s="7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1203</v>
      </c>
      <c r="AT147" s="192" t="s">
        <v>148</v>
      </c>
      <c r="AU147" s="192" t="s">
        <v>82</v>
      </c>
      <c r="AY147" s="18" t="s">
        <v>146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80</v>
      </c>
      <c r="BK147" s="193">
        <f>ROUND(I147*H147,2)</f>
        <v>0</v>
      </c>
      <c r="BL147" s="18" t="s">
        <v>1203</v>
      </c>
      <c r="BM147" s="192" t="s">
        <v>1265</v>
      </c>
    </row>
    <row r="148" s="2" customFormat="1" ht="76.35" customHeight="1">
      <c r="A148" s="37"/>
      <c r="B148" s="179"/>
      <c r="C148" s="180" t="s">
        <v>268</v>
      </c>
      <c r="D148" s="180" t="s">
        <v>148</v>
      </c>
      <c r="E148" s="181" t="s">
        <v>1266</v>
      </c>
      <c r="F148" s="182" t="s">
        <v>1267</v>
      </c>
      <c r="G148" s="183" t="s">
        <v>1202</v>
      </c>
      <c r="H148" s="184">
        <v>1</v>
      </c>
      <c r="I148" s="185"/>
      <c r="J148" s="186">
        <f>ROUND(I148*H148,2)</f>
        <v>0</v>
      </c>
      <c r="K148" s="187"/>
      <c r="L148" s="38"/>
      <c r="M148" s="188" t="s">
        <v>1</v>
      </c>
      <c r="N148" s="189" t="s">
        <v>38</v>
      </c>
      <c r="O148" s="7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2" t="s">
        <v>1203</v>
      </c>
      <c r="AT148" s="192" t="s">
        <v>148</v>
      </c>
      <c r="AU148" s="192" t="s">
        <v>82</v>
      </c>
      <c r="AY148" s="18" t="s">
        <v>146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80</v>
      </c>
      <c r="BK148" s="193">
        <f>ROUND(I148*H148,2)</f>
        <v>0</v>
      </c>
      <c r="BL148" s="18" t="s">
        <v>1203</v>
      </c>
      <c r="BM148" s="192" t="s">
        <v>1268</v>
      </c>
    </row>
    <row r="149" s="2" customFormat="1" ht="24.15" customHeight="1">
      <c r="A149" s="37"/>
      <c r="B149" s="179"/>
      <c r="C149" s="180" t="s">
        <v>274</v>
      </c>
      <c r="D149" s="180" t="s">
        <v>148</v>
      </c>
      <c r="E149" s="181" t="s">
        <v>1269</v>
      </c>
      <c r="F149" s="182" t="s">
        <v>1270</v>
      </c>
      <c r="G149" s="183" t="s">
        <v>1202</v>
      </c>
      <c r="H149" s="184">
        <v>1</v>
      </c>
      <c r="I149" s="185"/>
      <c r="J149" s="186">
        <f>ROUND(I149*H149,2)</f>
        <v>0</v>
      </c>
      <c r="K149" s="187"/>
      <c r="L149" s="38"/>
      <c r="M149" s="188" t="s">
        <v>1</v>
      </c>
      <c r="N149" s="189" t="s">
        <v>38</v>
      </c>
      <c r="O149" s="76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2" t="s">
        <v>1203</v>
      </c>
      <c r="AT149" s="192" t="s">
        <v>148</v>
      </c>
      <c r="AU149" s="192" t="s">
        <v>82</v>
      </c>
      <c r="AY149" s="18" t="s">
        <v>146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80</v>
      </c>
      <c r="BK149" s="193">
        <f>ROUND(I149*H149,2)</f>
        <v>0</v>
      </c>
      <c r="BL149" s="18" t="s">
        <v>1203</v>
      </c>
      <c r="BM149" s="192" t="s">
        <v>1271</v>
      </c>
    </row>
    <row r="150" s="2" customFormat="1" ht="16.5" customHeight="1">
      <c r="A150" s="37"/>
      <c r="B150" s="179"/>
      <c r="C150" s="180" t="s">
        <v>282</v>
      </c>
      <c r="D150" s="180" t="s">
        <v>148</v>
      </c>
      <c r="E150" s="181" t="s">
        <v>1272</v>
      </c>
      <c r="F150" s="182" t="s">
        <v>1273</v>
      </c>
      <c r="G150" s="183" t="s">
        <v>1202</v>
      </c>
      <c r="H150" s="184">
        <v>1</v>
      </c>
      <c r="I150" s="185"/>
      <c r="J150" s="186">
        <f>ROUND(I150*H150,2)</f>
        <v>0</v>
      </c>
      <c r="K150" s="187"/>
      <c r="L150" s="38"/>
      <c r="M150" s="188" t="s">
        <v>1</v>
      </c>
      <c r="N150" s="189" t="s">
        <v>38</v>
      </c>
      <c r="O150" s="7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1203</v>
      </c>
      <c r="AT150" s="192" t="s">
        <v>148</v>
      </c>
      <c r="AU150" s="192" t="s">
        <v>82</v>
      </c>
      <c r="AY150" s="18" t="s">
        <v>146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80</v>
      </c>
      <c r="BK150" s="193">
        <f>ROUND(I150*H150,2)</f>
        <v>0</v>
      </c>
      <c r="BL150" s="18" t="s">
        <v>1203</v>
      </c>
      <c r="BM150" s="192" t="s">
        <v>1274</v>
      </c>
    </row>
    <row r="151" s="2" customFormat="1" ht="16.5" customHeight="1">
      <c r="A151" s="37"/>
      <c r="B151" s="179"/>
      <c r="C151" s="180" t="s">
        <v>292</v>
      </c>
      <c r="D151" s="180" t="s">
        <v>148</v>
      </c>
      <c r="E151" s="181" t="s">
        <v>1275</v>
      </c>
      <c r="F151" s="182" t="s">
        <v>1276</v>
      </c>
      <c r="G151" s="183" t="s">
        <v>1202</v>
      </c>
      <c r="H151" s="184">
        <v>1</v>
      </c>
      <c r="I151" s="185"/>
      <c r="J151" s="186">
        <f>ROUND(I151*H151,2)</f>
        <v>0</v>
      </c>
      <c r="K151" s="187"/>
      <c r="L151" s="38"/>
      <c r="M151" s="188" t="s">
        <v>1</v>
      </c>
      <c r="N151" s="189" t="s">
        <v>38</v>
      </c>
      <c r="O151" s="76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2" t="s">
        <v>1203</v>
      </c>
      <c r="AT151" s="192" t="s">
        <v>148</v>
      </c>
      <c r="AU151" s="192" t="s">
        <v>82</v>
      </c>
      <c r="AY151" s="18" t="s">
        <v>146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80</v>
      </c>
      <c r="BK151" s="193">
        <f>ROUND(I151*H151,2)</f>
        <v>0</v>
      </c>
      <c r="BL151" s="18" t="s">
        <v>1203</v>
      </c>
      <c r="BM151" s="192" t="s">
        <v>1277</v>
      </c>
    </row>
    <row r="152" s="2" customFormat="1" ht="66.75" customHeight="1">
      <c r="A152" s="37"/>
      <c r="B152" s="179"/>
      <c r="C152" s="180" t="s">
        <v>298</v>
      </c>
      <c r="D152" s="180" t="s">
        <v>148</v>
      </c>
      <c r="E152" s="181" t="s">
        <v>1278</v>
      </c>
      <c r="F152" s="182" t="s">
        <v>1279</v>
      </c>
      <c r="G152" s="183" t="s">
        <v>1202</v>
      </c>
      <c r="H152" s="184">
        <v>1</v>
      </c>
      <c r="I152" s="185"/>
      <c r="J152" s="186">
        <f>ROUND(I152*H152,2)</f>
        <v>0</v>
      </c>
      <c r="K152" s="187"/>
      <c r="L152" s="38"/>
      <c r="M152" s="188" t="s">
        <v>1</v>
      </c>
      <c r="N152" s="189" t="s">
        <v>38</v>
      </c>
      <c r="O152" s="76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2" t="s">
        <v>1203</v>
      </c>
      <c r="AT152" s="192" t="s">
        <v>148</v>
      </c>
      <c r="AU152" s="192" t="s">
        <v>82</v>
      </c>
      <c r="AY152" s="18" t="s">
        <v>146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80</v>
      </c>
      <c r="BK152" s="193">
        <f>ROUND(I152*H152,2)</f>
        <v>0</v>
      </c>
      <c r="BL152" s="18" t="s">
        <v>1203</v>
      </c>
      <c r="BM152" s="192" t="s">
        <v>1280</v>
      </c>
    </row>
    <row r="153" s="2" customFormat="1" ht="16.5" customHeight="1">
      <c r="A153" s="37"/>
      <c r="B153" s="179"/>
      <c r="C153" s="180" t="s">
        <v>302</v>
      </c>
      <c r="D153" s="180" t="s">
        <v>148</v>
      </c>
      <c r="E153" s="181" t="s">
        <v>1281</v>
      </c>
      <c r="F153" s="182" t="s">
        <v>1282</v>
      </c>
      <c r="G153" s="183" t="s">
        <v>1202</v>
      </c>
      <c r="H153" s="184">
        <v>1</v>
      </c>
      <c r="I153" s="185"/>
      <c r="J153" s="186">
        <f>ROUND(I153*H153,2)</f>
        <v>0</v>
      </c>
      <c r="K153" s="187"/>
      <c r="L153" s="38"/>
      <c r="M153" s="188" t="s">
        <v>1</v>
      </c>
      <c r="N153" s="189" t="s">
        <v>38</v>
      </c>
      <c r="O153" s="7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1203</v>
      </c>
      <c r="AT153" s="192" t="s">
        <v>148</v>
      </c>
      <c r="AU153" s="192" t="s">
        <v>82</v>
      </c>
      <c r="AY153" s="18" t="s">
        <v>146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80</v>
      </c>
      <c r="BK153" s="193">
        <f>ROUND(I153*H153,2)</f>
        <v>0</v>
      </c>
      <c r="BL153" s="18" t="s">
        <v>1203</v>
      </c>
      <c r="BM153" s="192" t="s">
        <v>1283</v>
      </c>
    </row>
    <row r="154" s="2" customFormat="1" ht="90" customHeight="1">
      <c r="A154" s="37"/>
      <c r="B154" s="179"/>
      <c r="C154" s="180" t="s">
        <v>307</v>
      </c>
      <c r="D154" s="180" t="s">
        <v>148</v>
      </c>
      <c r="E154" s="181" t="s">
        <v>1284</v>
      </c>
      <c r="F154" s="182" t="s">
        <v>1285</v>
      </c>
      <c r="G154" s="183" t="s">
        <v>1202</v>
      </c>
      <c r="H154" s="184">
        <v>1</v>
      </c>
      <c r="I154" s="185"/>
      <c r="J154" s="186">
        <f>ROUND(I154*H154,2)</f>
        <v>0</v>
      </c>
      <c r="K154" s="187"/>
      <c r="L154" s="38"/>
      <c r="M154" s="188" t="s">
        <v>1</v>
      </c>
      <c r="N154" s="189" t="s">
        <v>38</v>
      </c>
      <c r="O154" s="7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2" t="s">
        <v>1203</v>
      </c>
      <c r="AT154" s="192" t="s">
        <v>148</v>
      </c>
      <c r="AU154" s="192" t="s">
        <v>82</v>
      </c>
      <c r="AY154" s="18" t="s">
        <v>146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80</v>
      </c>
      <c r="BK154" s="193">
        <f>ROUND(I154*H154,2)</f>
        <v>0</v>
      </c>
      <c r="BL154" s="18" t="s">
        <v>1203</v>
      </c>
      <c r="BM154" s="192" t="s">
        <v>1286</v>
      </c>
    </row>
    <row r="155" s="2" customFormat="1" ht="33" customHeight="1">
      <c r="A155" s="37"/>
      <c r="B155" s="179"/>
      <c r="C155" s="180" t="s">
        <v>317</v>
      </c>
      <c r="D155" s="180" t="s">
        <v>148</v>
      </c>
      <c r="E155" s="181" t="s">
        <v>1287</v>
      </c>
      <c r="F155" s="182" t="s">
        <v>1288</v>
      </c>
      <c r="G155" s="183" t="s">
        <v>1202</v>
      </c>
      <c r="H155" s="184">
        <v>1</v>
      </c>
      <c r="I155" s="185"/>
      <c r="J155" s="186">
        <f>ROUND(I155*H155,2)</f>
        <v>0</v>
      </c>
      <c r="K155" s="187"/>
      <c r="L155" s="38"/>
      <c r="M155" s="188" t="s">
        <v>1</v>
      </c>
      <c r="N155" s="189" t="s">
        <v>38</v>
      </c>
      <c r="O155" s="7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1203</v>
      </c>
      <c r="AT155" s="192" t="s">
        <v>148</v>
      </c>
      <c r="AU155" s="192" t="s">
        <v>82</v>
      </c>
      <c r="AY155" s="18" t="s">
        <v>146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80</v>
      </c>
      <c r="BK155" s="193">
        <f>ROUND(I155*H155,2)</f>
        <v>0</v>
      </c>
      <c r="BL155" s="18" t="s">
        <v>1203</v>
      </c>
      <c r="BM155" s="192" t="s">
        <v>1289</v>
      </c>
    </row>
    <row r="156" s="2" customFormat="1" ht="101.25" customHeight="1">
      <c r="A156" s="37"/>
      <c r="B156" s="179"/>
      <c r="C156" s="180" t="s">
        <v>321</v>
      </c>
      <c r="D156" s="180" t="s">
        <v>148</v>
      </c>
      <c r="E156" s="181" t="s">
        <v>1290</v>
      </c>
      <c r="F156" s="182" t="s">
        <v>1291</v>
      </c>
      <c r="G156" s="183" t="s">
        <v>1202</v>
      </c>
      <c r="H156" s="184">
        <v>1</v>
      </c>
      <c r="I156" s="185"/>
      <c r="J156" s="186">
        <f>ROUND(I156*H156,2)</f>
        <v>0</v>
      </c>
      <c r="K156" s="187"/>
      <c r="L156" s="38"/>
      <c r="M156" s="188" t="s">
        <v>1</v>
      </c>
      <c r="N156" s="189" t="s">
        <v>38</v>
      </c>
      <c r="O156" s="7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2" t="s">
        <v>1203</v>
      </c>
      <c r="AT156" s="192" t="s">
        <v>148</v>
      </c>
      <c r="AU156" s="192" t="s">
        <v>82</v>
      </c>
      <c r="AY156" s="18" t="s">
        <v>146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80</v>
      </c>
      <c r="BK156" s="193">
        <f>ROUND(I156*H156,2)</f>
        <v>0</v>
      </c>
      <c r="BL156" s="18" t="s">
        <v>1203</v>
      </c>
      <c r="BM156" s="192" t="s">
        <v>1292</v>
      </c>
    </row>
    <row r="157" s="2" customFormat="1" ht="66.75" customHeight="1">
      <c r="A157" s="37"/>
      <c r="B157" s="179"/>
      <c r="C157" s="180" t="s">
        <v>326</v>
      </c>
      <c r="D157" s="180" t="s">
        <v>148</v>
      </c>
      <c r="E157" s="181" t="s">
        <v>1293</v>
      </c>
      <c r="F157" s="182" t="s">
        <v>1294</v>
      </c>
      <c r="G157" s="183" t="s">
        <v>1202</v>
      </c>
      <c r="H157" s="184">
        <v>1</v>
      </c>
      <c r="I157" s="185"/>
      <c r="J157" s="186">
        <f>ROUND(I157*H157,2)</f>
        <v>0</v>
      </c>
      <c r="K157" s="187"/>
      <c r="L157" s="38"/>
      <c r="M157" s="188" t="s">
        <v>1</v>
      </c>
      <c r="N157" s="189" t="s">
        <v>38</v>
      </c>
      <c r="O157" s="76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2" t="s">
        <v>1203</v>
      </c>
      <c r="AT157" s="192" t="s">
        <v>148</v>
      </c>
      <c r="AU157" s="192" t="s">
        <v>82</v>
      </c>
      <c r="AY157" s="18" t="s">
        <v>146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8" t="s">
        <v>80</v>
      </c>
      <c r="BK157" s="193">
        <f>ROUND(I157*H157,2)</f>
        <v>0</v>
      </c>
      <c r="BL157" s="18" t="s">
        <v>1203</v>
      </c>
      <c r="BM157" s="192" t="s">
        <v>1295</v>
      </c>
    </row>
    <row r="158" s="2" customFormat="1" ht="90" customHeight="1">
      <c r="A158" s="37"/>
      <c r="B158" s="179"/>
      <c r="C158" s="180" t="s">
        <v>331</v>
      </c>
      <c r="D158" s="180" t="s">
        <v>148</v>
      </c>
      <c r="E158" s="181" t="s">
        <v>1296</v>
      </c>
      <c r="F158" s="182" t="s">
        <v>1297</v>
      </c>
      <c r="G158" s="183" t="s">
        <v>1202</v>
      </c>
      <c r="H158" s="184">
        <v>1</v>
      </c>
      <c r="I158" s="185"/>
      <c r="J158" s="186">
        <f>ROUND(I158*H158,2)</f>
        <v>0</v>
      </c>
      <c r="K158" s="187"/>
      <c r="L158" s="38"/>
      <c r="M158" s="188" t="s">
        <v>1</v>
      </c>
      <c r="N158" s="189" t="s">
        <v>38</v>
      </c>
      <c r="O158" s="7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1203</v>
      </c>
      <c r="AT158" s="192" t="s">
        <v>148</v>
      </c>
      <c r="AU158" s="192" t="s">
        <v>82</v>
      </c>
      <c r="AY158" s="18" t="s">
        <v>146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80</v>
      </c>
      <c r="BK158" s="193">
        <f>ROUND(I158*H158,2)</f>
        <v>0</v>
      </c>
      <c r="BL158" s="18" t="s">
        <v>1203</v>
      </c>
      <c r="BM158" s="192" t="s">
        <v>1298</v>
      </c>
    </row>
    <row r="159" s="2" customFormat="1" ht="37.8" customHeight="1">
      <c r="A159" s="37"/>
      <c r="B159" s="179"/>
      <c r="C159" s="180" t="s">
        <v>337</v>
      </c>
      <c r="D159" s="180" t="s">
        <v>148</v>
      </c>
      <c r="E159" s="181" t="s">
        <v>1299</v>
      </c>
      <c r="F159" s="182" t="s">
        <v>1300</v>
      </c>
      <c r="G159" s="183" t="s">
        <v>1202</v>
      </c>
      <c r="H159" s="184">
        <v>1</v>
      </c>
      <c r="I159" s="185"/>
      <c r="J159" s="186">
        <f>ROUND(I159*H159,2)</f>
        <v>0</v>
      </c>
      <c r="K159" s="187"/>
      <c r="L159" s="38"/>
      <c r="M159" s="188" t="s">
        <v>1</v>
      </c>
      <c r="N159" s="189" t="s">
        <v>38</v>
      </c>
      <c r="O159" s="76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1203</v>
      </c>
      <c r="AT159" s="192" t="s">
        <v>148</v>
      </c>
      <c r="AU159" s="192" t="s">
        <v>82</v>
      </c>
      <c r="AY159" s="18" t="s">
        <v>146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8" t="s">
        <v>80</v>
      </c>
      <c r="BK159" s="193">
        <f>ROUND(I159*H159,2)</f>
        <v>0</v>
      </c>
      <c r="BL159" s="18" t="s">
        <v>1203</v>
      </c>
      <c r="BM159" s="192" t="s">
        <v>1301</v>
      </c>
    </row>
    <row r="160" s="2" customFormat="1" ht="33" customHeight="1">
      <c r="A160" s="37"/>
      <c r="B160" s="179"/>
      <c r="C160" s="180" t="s">
        <v>342</v>
      </c>
      <c r="D160" s="180" t="s">
        <v>148</v>
      </c>
      <c r="E160" s="181" t="s">
        <v>1302</v>
      </c>
      <c r="F160" s="182" t="s">
        <v>1303</v>
      </c>
      <c r="G160" s="183" t="s">
        <v>1202</v>
      </c>
      <c r="H160" s="184">
        <v>1</v>
      </c>
      <c r="I160" s="185"/>
      <c r="J160" s="186">
        <f>ROUND(I160*H160,2)</f>
        <v>0</v>
      </c>
      <c r="K160" s="187"/>
      <c r="L160" s="38"/>
      <c r="M160" s="188" t="s">
        <v>1</v>
      </c>
      <c r="N160" s="189" t="s">
        <v>38</v>
      </c>
      <c r="O160" s="7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1203</v>
      </c>
      <c r="AT160" s="192" t="s">
        <v>148</v>
      </c>
      <c r="AU160" s="192" t="s">
        <v>82</v>
      </c>
      <c r="AY160" s="18" t="s">
        <v>146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80</v>
      </c>
      <c r="BK160" s="193">
        <f>ROUND(I160*H160,2)</f>
        <v>0</v>
      </c>
      <c r="BL160" s="18" t="s">
        <v>1203</v>
      </c>
      <c r="BM160" s="192" t="s">
        <v>1304</v>
      </c>
    </row>
    <row r="161" s="2" customFormat="1" ht="153.45" customHeight="1">
      <c r="A161" s="37"/>
      <c r="B161" s="179"/>
      <c r="C161" s="180" t="s">
        <v>347</v>
      </c>
      <c r="D161" s="180" t="s">
        <v>148</v>
      </c>
      <c r="E161" s="181" t="s">
        <v>1305</v>
      </c>
      <c r="F161" s="182" t="s">
        <v>1306</v>
      </c>
      <c r="G161" s="183" t="s">
        <v>1202</v>
      </c>
      <c r="H161" s="184">
        <v>1</v>
      </c>
      <c r="I161" s="185"/>
      <c r="J161" s="186">
        <f>ROUND(I161*H161,2)</f>
        <v>0</v>
      </c>
      <c r="K161" s="187"/>
      <c r="L161" s="38"/>
      <c r="M161" s="188" t="s">
        <v>1</v>
      </c>
      <c r="N161" s="189" t="s">
        <v>38</v>
      </c>
      <c r="O161" s="7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2" t="s">
        <v>1203</v>
      </c>
      <c r="AT161" s="192" t="s">
        <v>148</v>
      </c>
      <c r="AU161" s="192" t="s">
        <v>82</v>
      </c>
      <c r="AY161" s="18" t="s">
        <v>146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8" t="s">
        <v>80</v>
      </c>
      <c r="BK161" s="193">
        <f>ROUND(I161*H161,2)</f>
        <v>0</v>
      </c>
      <c r="BL161" s="18" t="s">
        <v>1203</v>
      </c>
      <c r="BM161" s="192" t="s">
        <v>1307</v>
      </c>
    </row>
    <row r="162" s="2" customFormat="1" ht="78" customHeight="1">
      <c r="A162" s="37"/>
      <c r="B162" s="179"/>
      <c r="C162" s="180" t="s">
        <v>352</v>
      </c>
      <c r="D162" s="180" t="s">
        <v>148</v>
      </c>
      <c r="E162" s="181" t="s">
        <v>1308</v>
      </c>
      <c r="F162" s="182" t="s">
        <v>1309</v>
      </c>
      <c r="G162" s="183" t="s">
        <v>1202</v>
      </c>
      <c r="H162" s="184">
        <v>1</v>
      </c>
      <c r="I162" s="185"/>
      <c r="J162" s="186">
        <f>ROUND(I162*H162,2)</f>
        <v>0</v>
      </c>
      <c r="K162" s="187"/>
      <c r="L162" s="38"/>
      <c r="M162" s="188" t="s">
        <v>1</v>
      </c>
      <c r="N162" s="189" t="s">
        <v>38</v>
      </c>
      <c r="O162" s="7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1203</v>
      </c>
      <c r="AT162" s="192" t="s">
        <v>148</v>
      </c>
      <c r="AU162" s="192" t="s">
        <v>82</v>
      </c>
      <c r="AY162" s="18" t="s">
        <v>146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80</v>
      </c>
      <c r="BK162" s="193">
        <f>ROUND(I162*H162,2)</f>
        <v>0</v>
      </c>
      <c r="BL162" s="18" t="s">
        <v>1203</v>
      </c>
      <c r="BM162" s="192" t="s">
        <v>1310</v>
      </c>
    </row>
    <row r="163" s="2" customFormat="1" ht="90" customHeight="1">
      <c r="A163" s="37"/>
      <c r="B163" s="179"/>
      <c r="C163" s="180" t="s">
        <v>357</v>
      </c>
      <c r="D163" s="180" t="s">
        <v>148</v>
      </c>
      <c r="E163" s="181" t="s">
        <v>1311</v>
      </c>
      <c r="F163" s="182" t="s">
        <v>1312</v>
      </c>
      <c r="G163" s="183" t="s">
        <v>1202</v>
      </c>
      <c r="H163" s="184">
        <v>1</v>
      </c>
      <c r="I163" s="185"/>
      <c r="J163" s="186">
        <f>ROUND(I163*H163,2)</f>
        <v>0</v>
      </c>
      <c r="K163" s="187"/>
      <c r="L163" s="38"/>
      <c r="M163" s="188" t="s">
        <v>1</v>
      </c>
      <c r="N163" s="189" t="s">
        <v>38</v>
      </c>
      <c r="O163" s="76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1203</v>
      </c>
      <c r="AT163" s="192" t="s">
        <v>148</v>
      </c>
      <c r="AU163" s="192" t="s">
        <v>82</v>
      </c>
      <c r="AY163" s="18" t="s">
        <v>146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80</v>
      </c>
      <c r="BK163" s="193">
        <f>ROUND(I163*H163,2)</f>
        <v>0</v>
      </c>
      <c r="BL163" s="18" t="s">
        <v>1203</v>
      </c>
      <c r="BM163" s="192" t="s">
        <v>1313</v>
      </c>
    </row>
    <row r="164" s="2" customFormat="1" ht="66.75" customHeight="1">
      <c r="A164" s="37"/>
      <c r="B164" s="179"/>
      <c r="C164" s="180" t="s">
        <v>365</v>
      </c>
      <c r="D164" s="180" t="s">
        <v>148</v>
      </c>
      <c r="E164" s="181" t="s">
        <v>1314</v>
      </c>
      <c r="F164" s="182" t="s">
        <v>1315</v>
      </c>
      <c r="G164" s="183" t="s">
        <v>1202</v>
      </c>
      <c r="H164" s="184">
        <v>1</v>
      </c>
      <c r="I164" s="185"/>
      <c r="J164" s="186">
        <f>ROUND(I164*H164,2)</f>
        <v>0</v>
      </c>
      <c r="K164" s="187"/>
      <c r="L164" s="38"/>
      <c r="M164" s="188" t="s">
        <v>1</v>
      </c>
      <c r="N164" s="189" t="s">
        <v>38</v>
      </c>
      <c r="O164" s="76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1203</v>
      </c>
      <c r="AT164" s="192" t="s">
        <v>148</v>
      </c>
      <c r="AU164" s="192" t="s">
        <v>82</v>
      </c>
      <c r="AY164" s="18" t="s">
        <v>146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80</v>
      </c>
      <c r="BK164" s="193">
        <f>ROUND(I164*H164,2)</f>
        <v>0</v>
      </c>
      <c r="BL164" s="18" t="s">
        <v>1203</v>
      </c>
      <c r="BM164" s="192" t="s">
        <v>1316</v>
      </c>
    </row>
    <row r="165" s="2" customFormat="1" ht="37.8" customHeight="1">
      <c r="A165" s="37"/>
      <c r="B165" s="179"/>
      <c r="C165" s="180" t="s">
        <v>369</v>
      </c>
      <c r="D165" s="180" t="s">
        <v>148</v>
      </c>
      <c r="E165" s="181" t="s">
        <v>1317</v>
      </c>
      <c r="F165" s="182" t="s">
        <v>1318</v>
      </c>
      <c r="G165" s="183" t="s">
        <v>1202</v>
      </c>
      <c r="H165" s="184">
        <v>1</v>
      </c>
      <c r="I165" s="185"/>
      <c r="J165" s="186">
        <f>ROUND(I165*H165,2)</f>
        <v>0</v>
      </c>
      <c r="K165" s="187"/>
      <c r="L165" s="38"/>
      <c r="M165" s="188" t="s">
        <v>1</v>
      </c>
      <c r="N165" s="189" t="s">
        <v>38</v>
      </c>
      <c r="O165" s="76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2" t="s">
        <v>1203</v>
      </c>
      <c r="AT165" s="192" t="s">
        <v>148</v>
      </c>
      <c r="AU165" s="192" t="s">
        <v>82</v>
      </c>
      <c r="AY165" s="18" t="s">
        <v>146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80</v>
      </c>
      <c r="BK165" s="193">
        <f>ROUND(I165*H165,2)</f>
        <v>0</v>
      </c>
      <c r="BL165" s="18" t="s">
        <v>1203</v>
      </c>
      <c r="BM165" s="192" t="s">
        <v>1319</v>
      </c>
    </row>
    <row r="166" s="2" customFormat="1" ht="78" customHeight="1">
      <c r="A166" s="37"/>
      <c r="B166" s="179"/>
      <c r="C166" s="180" t="s">
        <v>373</v>
      </c>
      <c r="D166" s="180" t="s">
        <v>148</v>
      </c>
      <c r="E166" s="181" t="s">
        <v>1320</v>
      </c>
      <c r="F166" s="182" t="s">
        <v>1321</v>
      </c>
      <c r="G166" s="183" t="s">
        <v>1202</v>
      </c>
      <c r="H166" s="184">
        <v>1</v>
      </c>
      <c r="I166" s="185"/>
      <c r="J166" s="186">
        <f>ROUND(I166*H166,2)</f>
        <v>0</v>
      </c>
      <c r="K166" s="187"/>
      <c r="L166" s="38"/>
      <c r="M166" s="188" t="s">
        <v>1</v>
      </c>
      <c r="N166" s="189" t="s">
        <v>38</v>
      </c>
      <c r="O166" s="7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2" t="s">
        <v>1203</v>
      </c>
      <c r="AT166" s="192" t="s">
        <v>148</v>
      </c>
      <c r="AU166" s="192" t="s">
        <v>82</v>
      </c>
      <c r="AY166" s="18" t="s">
        <v>146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80</v>
      </c>
      <c r="BK166" s="193">
        <f>ROUND(I166*H166,2)</f>
        <v>0</v>
      </c>
      <c r="BL166" s="18" t="s">
        <v>1203</v>
      </c>
      <c r="BM166" s="192" t="s">
        <v>1322</v>
      </c>
    </row>
    <row r="167" s="2" customFormat="1" ht="76.35" customHeight="1">
      <c r="A167" s="37"/>
      <c r="B167" s="179"/>
      <c r="C167" s="180" t="s">
        <v>377</v>
      </c>
      <c r="D167" s="180" t="s">
        <v>148</v>
      </c>
      <c r="E167" s="181" t="s">
        <v>1323</v>
      </c>
      <c r="F167" s="182" t="s">
        <v>1324</v>
      </c>
      <c r="G167" s="183" t="s">
        <v>1202</v>
      </c>
      <c r="H167" s="184">
        <v>1</v>
      </c>
      <c r="I167" s="185"/>
      <c r="J167" s="186">
        <f>ROUND(I167*H167,2)</f>
        <v>0</v>
      </c>
      <c r="K167" s="187"/>
      <c r="L167" s="38"/>
      <c r="M167" s="188" t="s">
        <v>1</v>
      </c>
      <c r="N167" s="189" t="s">
        <v>38</v>
      </c>
      <c r="O167" s="76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1203</v>
      </c>
      <c r="AT167" s="192" t="s">
        <v>148</v>
      </c>
      <c r="AU167" s="192" t="s">
        <v>82</v>
      </c>
      <c r="AY167" s="18" t="s">
        <v>146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80</v>
      </c>
      <c r="BK167" s="193">
        <f>ROUND(I167*H167,2)</f>
        <v>0</v>
      </c>
      <c r="BL167" s="18" t="s">
        <v>1203</v>
      </c>
      <c r="BM167" s="192" t="s">
        <v>1325</v>
      </c>
    </row>
    <row r="168" s="2" customFormat="1" ht="37.8" customHeight="1">
      <c r="A168" s="37"/>
      <c r="B168" s="179"/>
      <c r="C168" s="180" t="s">
        <v>384</v>
      </c>
      <c r="D168" s="180" t="s">
        <v>148</v>
      </c>
      <c r="E168" s="181" t="s">
        <v>1326</v>
      </c>
      <c r="F168" s="182" t="s">
        <v>1327</v>
      </c>
      <c r="G168" s="183" t="s">
        <v>1202</v>
      </c>
      <c r="H168" s="184">
        <v>1</v>
      </c>
      <c r="I168" s="185"/>
      <c r="J168" s="186">
        <f>ROUND(I168*H168,2)</f>
        <v>0</v>
      </c>
      <c r="K168" s="187"/>
      <c r="L168" s="38"/>
      <c r="M168" s="188" t="s">
        <v>1</v>
      </c>
      <c r="N168" s="189" t="s">
        <v>38</v>
      </c>
      <c r="O168" s="7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1203</v>
      </c>
      <c r="AT168" s="192" t="s">
        <v>148</v>
      </c>
      <c r="AU168" s="192" t="s">
        <v>82</v>
      </c>
      <c r="AY168" s="18" t="s">
        <v>146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80</v>
      </c>
      <c r="BK168" s="193">
        <f>ROUND(I168*H168,2)</f>
        <v>0</v>
      </c>
      <c r="BL168" s="18" t="s">
        <v>1203</v>
      </c>
      <c r="BM168" s="192" t="s">
        <v>1328</v>
      </c>
    </row>
    <row r="169" s="2" customFormat="1" ht="16.5" customHeight="1">
      <c r="A169" s="37"/>
      <c r="B169" s="179"/>
      <c r="C169" s="180" t="s">
        <v>388</v>
      </c>
      <c r="D169" s="180" t="s">
        <v>148</v>
      </c>
      <c r="E169" s="181" t="s">
        <v>1329</v>
      </c>
      <c r="F169" s="182" t="s">
        <v>1330</v>
      </c>
      <c r="G169" s="183" t="s">
        <v>1331</v>
      </c>
      <c r="H169" s="184">
        <v>50</v>
      </c>
      <c r="I169" s="185"/>
      <c r="J169" s="186">
        <f>ROUND(I169*H169,2)</f>
        <v>0</v>
      </c>
      <c r="K169" s="187"/>
      <c r="L169" s="38"/>
      <c r="M169" s="188" t="s">
        <v>1</v>
      </c>
      <c r="N169" s="189" t="s">
        <v>38</v>
      </c>
      <c r="O169" s="76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2" t="s">
        <v>1203</v>
      </c>
      <c r="AT169" s="192" t="s">
        <v>148</v>
      </c>
      <c r="AU169" s="192" t="s">
        <v>82</v>
      </c>
      <c r="AY169" s="18" t="s">
        <v>146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8" t="s">
        <v>80</v>
      </c>
      <c r="BK169" s="193">
        <f>ROUND(I169*H169,2)</f>
        <v>0</v>
      </c>
      <c r="BL169" s="18" t="s">
        <v>1203</v>
      </c>
      <c r="BM169" s="192" t="s">
        <v>1332</v>
      </c>
    </row>
    <row r="170" s="2" customFormat="1" ht="33" customHeight="1">
      <c r="A170" s="37"/>
      <c r="B170" s="179"/>
      <c r="C170" s="180" t="s">
        <v>394</v>
      </c>
      <c r="D170" s="180" t="s">
        <v>148</v>
      </c>
      <c r="E170" s="181" t="s">
        <v>1333</v>
      </c>
      <c r="F170" s="182" t="s">
        <v>1334</v>
      </c>
      <c r="G170" s="183" t="s">
        <v>1202</v>
      </c>
      <c r="H170" s="184">
        <v>1</v>
      </c>
      <c r="I170" s="185"/>
      <c r="J170" s="186">
        <f>ROUND(I170*H170,2)</f>
        <v>0</v>
      </c>
      <c r="K170" s="187"/>
      <c r="L170" s="38"/>
      <c r="M170" s="188" t="s">
        <v>1</v>
      </c>
      <c r="N170" s="189" t="s">
        <v>38</v>
      </c>
      <c r="O170" s="76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2" t="s">
        <v>1203</v>
      </c>
      <c r="AT170" s="192" t="s">
        <v>148</v>
      </c>
      <c r="AU170" s="192" t="s">
        <v>82</v>
      </c>
      <c r="AY170" s="18" t="s">
        <v>146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8" t="s">
        <v>80</v>
      </c>
      <c r="BK170" s="193">
        <f>ROUND(I170*H170,2)</f>
        <v>0</v>
      </c>
      <c r="BL170" s="18" t="s">
        <v>1203</v>
      </c>
      <c r="BM170" s="192" t="s">
        <v>1335</v>
      </c>
    </row>
    <row r="171" s="2" customFormat="1" ht="16.5" customHeight="1">
      <c r="A171" s="37"/>
      <c r="B171" s="179"/>
      <c r="C171" s="180" t="s">
        <v>398</v>
      </c>
      <c r="D171" s="180" t="s">
        <v>148</v>
      </c>
      <c r="E171" s="181" t="s">
        <v>1336</v>
      </c>
      <c r="F171" s="182" t="s">
        <v>1337</v>
      </c>
      <c r="G171" s="183" t="s">
        <v>1202</v>
      </c>
      <c r="H171" s="184">
        <v>1</v>
      </c>
      <c r="I171" s="185"/>
      <c r="J171" s="186">
        <f>ROUND(I171*H171,2)</f>
        <v>0</v>
      </c>
      <c r="K171" s="187"/>
      <c r="L171" s="38"/>
      <c r="M171" s="188" t="s">
        <v>1</v>
      </c>
      <c r="N171" s="189" t="s">
        <v>38</v>
      </c>
      <c r="O171" s="7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2" t="s">
        <v>1203</v>
      </c>
      <c r="AT171" s="192" t="s">
        <v>148</v>
      </c>
      <c r="AU171" s="192" t="s">
        <v>82</v>
      </c>
      <c r="AY171" s="18" t="s">
        <v>146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8" t="s">
        <v>80</v>
      </c>
      <c r="BK171" s="193">
        <f>ROUND(I171*H171,2)</f>
        <v>0</v>
      </c>
      <c r="BL171" s="18" t="s">
        <v>1203</v>
      </c>
      <c r="BM171" s="192" t="s">
        <v>1338</v>
      </c>
    </row>
    <row r="172" s="2" customFormat="1" ht="24.15" customHeight="1">
      <c r="A172" s="37"/>
      <c r="B172" s="179"/>
      <c r="C172" s="180" t="s">
        <v>403</v>
      </c>
      <c r="D172" s="180" t="s">
        <v>148</v>
      </c>
      <c r="E172" s="181" t="s">
        <v>1339</v>
      </c>
      <c r="F172" s="182" t="s">
        <v>1340</v>
      </c>
      <c r="G172" s="183" t="s">
        <v>1202</v>
      </c>
      <c r="H172" s="184">
        <v>1</v>
      </c>
      <c r="I172" s="185"/>
      <c r="J172" s="186">
        <f>ROUND(I172*H172,2)</f>
        <v>0</v>
      </c>
      <c r="K172" s="187"/>
      <c r="L172" s="38"/>
      <c r="M172" s="229" t="s">
        <v>1</v>
      </c>
      <c r="N172" s="230" t="s">
        <v>38</v>
      </c>
      <c r="O172" s="231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2" t="s">
        <v>1203</v>
      </c>
      <c r="AT172" s="192" t="s">
        <v>148</v>
      </c>
      <c r="AU172" s="192" t="s">
        <v>82</v>
      </c>
      <c r="AY172" s="18" t="s">
        <v>146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8" t="s">
        <v>80</v>
      </c>
      <c r="BK172" s="193">
        <f>ROUND(I172*H172,2)</f>
        <v>0</v>
      </c>
      <c r="BL172" s="18" t="s">
        <v>1203</v>
      </c>
      <c r="BM172" s="192" t="s">
        <v>1341</v>
      </c>
    </row>
    <row r="173" s="2" customFormat="1" ht="6.96" customHeight="1">
      <c r="A173" s="37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38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autoFilter ref="C122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2022-01-28T07:14:59Z</dcterms:created>
  <dcterms:modified xsi:type="dcterms:W3CDTF">2022-01-28T07:15:02Z</dcterms:modified>
</cp:coreProperties>
</file>